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827"/>
  <workbookPr/>
  <mc:AlternateContent xmlns:mc="http://schemas.openxmlformats.org/markup-compatibility/2006">
    <mc:Choice Requires="x15">
      <x15ac:absPath xmlns:x15ac="http://schemas.microsoft.com/office/spreadsheetml/2010/11/ac" url="\\10.40.128.30\www\salud\documentos\matriz_indicadores\4\"/>
    </mc:Choice>
  </mc:AlternateContent>
  <bookViews>
    <workbookView xWindow="0" yWindow="0" windowWidth="28800" windowHeight="12210" firstSheet="9" activeTab="10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Octubre-diciembr" sheetId="85" r:id="rId10"/>
    <sheet name="Instructivo de llenado" sheetId="67" r:id="rId11"/>
    <sheet name="Hoja6" sheetId="83" state="hidden" r:id="rId12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87" i="85" l="1"/>
  <c r="R187" i="85"/>
  <c r="Q188" i="85"/>
  <c r="Q185" i="85"/>
  <c r="R185" i="85"/>
  <c r="Q186" i="85"/>
  <c r="Q183" i="85"/>
  <c r="R183" i="85"/>
  <c r="Q184" i="85"/>
  <c r="Q181" i="85"/>
  <c r="R181" i="85"/>
  <c r="Q182" i="85"/>
  <c r="Q179" i="85"/>
  <c r="R179" i="85"/>
  <c r="Q180" i="85"/>
  <c r="Q177" i="85"/>
  <c r="Q175" i="85"/>
  <c r="Q173" i="85"/>
  <c r="R173" i="85"/>
  <c r="Q174" i="85"/>
  <c r="Q171" i="85"/>
  <c r="R171" i="85"/>
  <c r="Q172" i="85"/>
  <c r="Q169" i="85"/>
  <c r="R169" i="85"/>
  <c r="Q170" i="85"/>
  <c r="Q167" i="85"/>
  <c r="R167" i="85"/>
  <c r="Q168" i="85"/>
  <c r="Q165" i="85"/>
  <c r="R165" i="85"/>
  <c r="Q166" i="85"/>
  <c r="Q163" i="85"/>
  <c r="R163" i="85"/>
  <c r="Q164" i="85"/>
  <c r="Q161" i="85"/>
  <c r="R161" i="85"/>
  <c r="Q162" i="85"/>
  <c r="Q159" i="85"/>
  <c r="R159" i="85"/>
  <c r="Q160" i="85"/>
  <c r="Q157" i="85"/>
  <c r="R157" i="85"/>
  <c r="Q158" i="85"/>
  <c r="Q155" i="85"/>
  <c r="R155" i="85"/>
  <c r="Q156" i="85"/>
  <c r="Q153" i="85"/>
  <c r="R153" i="85"/>
  <c r="Q154" i="85"/>
  <c r="Q151" i="85"/>
  <c r="R151" i="85"/>
  <c r="Q152" i="85"/>
  <c r="Q149" i="85"/>
  <c r="R149" i="85"/>
  <c r="Q150" i="85"/>
  <c r="Q147" i="85"/>
  <c r="R147" i="85"/>
  <c r="Q148" i="85"/>
  <c r="Q145" i="85"/>
  <c r="R145" i="85"/>
  <c r="Q146" i="85"/>
  <c r="Q143" i="85"/>
  <c r="R143" i="85"/>
  <c r="Q144" i="85"/>
  <c r="Q141" i="85"/>
  <c r="R141" i="85"/>
  <c r="Q142" i="85"/>
  <c r="Q139" i="85"/>
  <c r="R139" i="85"/>
  <c r="Q140" i="85"/>
  <c r="Q137" i="85"/>
  <c r="R137" i="85"/>
  <c r="Q138" i="85"/>
  <c r="Q135" i="85"/>
  <c r="R135" i="85"/>
  <c r="Q136" i="85"/>
  <c r="Q133" i="85"/>
  <c r="R133" i="85"/>
  <c r="Q134" i="85"/>
  <c r="Q131" i="85"/>
  <c r="R131" i="85"/>
  <c r="Q132" i="85"/>
  <c r="Q129" i="85"/>
  <c r="R129" i="85"/>
  <c r="Q130" i="85"/>
  <c r="Q127" i="85"/>
  <c r="R127" i="85"/>
  <c r="Q128" i="85"/>
  <c r="Q125" i="85"/>
  <c r="R125" i="85"/>
  <c r="Q126" i="85"/>
  <c r="Q123" i="85"/>
  <c r="R123" i="85"/>
  <c r="Q124" i="85"/>
  <c r="Q121" i="85"/>
  <c r="R121" i="85"/>
  <c r="Q122" i="85"/>
  <c r="Q119" i="85"/>
  <c r="R119" i="85"/>
  <c r="Q120" i="85"/>
  <c r="Q117" i="85"/>
  <c r="Q116" i="85"/>
  <c r="Q113" i="85"/>
  <c r="R113" i="85"/>
  <c r="Q114" i="85"/>
  <c r="Q111" i="85"/>
  <c r="R111" i="85"/>
  <c r="Q112" i="85"/>
  <c r="Q109" i="85"/>
  <c r="R109" i="85"/>
  <c r="Q110" i="85"/>
  <c r="Q107" i="85"/>
  <c r="R107" i="85"/>
  <c r="Q108" i="85"/>
  <c r="Q105" i="85"/>
  <c r="R105" i="85"/>
  <c r="Q106" i="85"/>
  <c r="Q103" i="85"/>
  <c r="R103" i="85"/>
  <c r="Q104" i="85"/>
  <c r="Q101" i="85"/>
  <c r="R101" i="85"/>
  <c r="Q102" i="85"/>
  <c r="Q99" i="85"/>
  <c r="R99" i="85"/>
  <c r="Q100" i="85"/>
  <c r="Q97" i="85"/>
  <c r="R97" i="85"/>
  <c r="Q98" i="85"/>
  <c r="Q95" i="85"/>
  <c r="R95" i="85"/>
  <c r="Q96" i="85"/>
  <c r="Q93" i="85"/>
  <c r="R93" i="85"/>
  <c r="Q94" i="85"/>
  <c r="Q91" i="85"/>
  <c r="R91" i="85"/>
  <c r="Q92" i="85"/>
  <c r="Q89" i="85"/>
  <c r="R89" i="85"/>
  <c r="Q90" i="85"/>
  <c r="Q87" i="85"/>
  <c r="R87" i="85"/>
  <c r="Q88" i="85"/>
  <c r="Q86" i="85"/>
  <c r="Q83" i="85"/>
  <c r="R83" i="85"/>
  <c r="Q84" i="85"/>
  <c r="Q81" i="85"/>
  <c r="R81" i="85"/>
  <c r="Q82" i="85"/>
  <c r="Q80" i="85"/>
  <c r="Q77" i="85"/>
  <c r="R77" i="85"/>
  <c r="Q78" i="85"/>
  <c r="Q75" i="85"/>
  <c r="R75" i="85"/>
  <c r="Q76" i="85"/>
  <c r="Q73" i="85"/>
  <c r="R73" i="85"/>
  <c r="Q74" i="85"/>
  <c r="Q71" i="85"/>
  <c r="R71" i="85"/>
  <c r="Q72" i="85"/>
  <c r="Q69" i="85"/>
  <c r="R69" i="85"/>
  <c r="Q70" i="85"/>
  <c r="Q67" i="85"/>
  <c r="R67" i="85"/>
  <c r="Q68" i="85"/>
  <c r="Q65" i="85"/>
  <c r="R65" i="85"/>
  <c r="Q66" i="85"/>
  <c r="Q63" i="85"/>
  <c r="R63" i="85"/>
  <c r="Q64" i="85"/>
  <c r="Q61" i="85"/>
  <c r="R61" i="85"/>
  <c r="Q62" i="85"/>
  <c r="Q59" i="85"/>
  <c r="R59" i="85"/>
  <c r="Q60" i="85"/>
  <c r="Q57" i="85"/>
  <c r="R57" i="85"/>
  <c r="Q58" i="85"/>
  <c r="Q55" i="85"/>
  <c r="R55" i="85"/>
  <c r="Q56" i="85"/>
  <c r="Q53" i="85"/>
  <c r="Q52" i="85"/>
  <c r="Q49" i="85"/>
  <c r="R49" i="85"/>
  <c r="Q50" i="85"/>
  <c r="Q47" i="85"/>
  <c r="R47" i="85"/>
  <c r="Q48" i="85"/>
  <c r="Q45" i="85"/>
  <c r="R45" i="85"/>
  <c r="Q46" i="85"/>
  <c r="Q43" i="85"/>
  <c r="R43" i="85"/>
  <c r="Q44" i="85"/>
  <c r="Q41" i="85"/>
  <c r="R41" i="85"/>
  <c r="Q42" i="85"/>
  <c r="Q39" i="85"/>
  <c r="R39" i="85"/>
  <c r="Q40" i="85"/>
  <c r="Q37" i="85"/>
  <c r="R37" i="85"/>
  <c r="Q38" i="85"/>
  <c r="Q35" i="85"/>
  <c r="R35" i="85"/>
  <c r="Q36" i="85"/>
  <c r="Q33" i="85"/>
  <c r="R33" i="85"/>
  <c r="Q34" i="85"/>
  <c r="Q31" i="85"/>
  <c r="R31" i="85"/>
  <c r="Q32" i="85"/>
  <c r="Q29" i="85"/>
  <c r="R29" i="85"/>
  <c r="Q30" i="85"/>
  <c r="Q27" i="85"/>
  <c r="R27" i="85"/>
  <c r="Q28" i="85"/>
  <c r="Q25" i="85"/>
  <c r="R25" i="85"/>
  <c r="Q26" i="85"/>
  <c r="Q23" i="85"/>
  <c r="R23" i="85"/>
  <c r="Q24" i="85"/>
  <c r="Q21" i="85"/>
  <c r="R21" i="85"/>
  <c r="Q22" i="85"/>
  <c r="Q19" i="85"/>
  <c r="R19" i="85"/>
  <c r="Q20" i="85"/>
  <c r="Q17" i="85"/>
  <c r="R17" i="85"/>
  <c r="Q18" i="85"/>
  <c r="Q15" i="85"/>
  <c r="R15" i="85"/>
  <c r="Q16" i="85"/>
  <c r="Q13" i="85"/>
  <c r="R13" i="85"/>
  <c r="Q14" i="85"/>
  <c r="Q11" i="85"/>
  <c r="R11" i="85"/>
  <c r="Q12" i="85"/>
  <c r="Q9" i="85"/>
  <c r="R9" i="85"/>
  <c r="Q10" i="85"/>
  <c r="N80" i="85"/>
  <c r="N78" i="85"/>
  <c r="K78" i="85"/>
  <c r="H78" i="85"/>
  <c r="N142" i="85"/>
  <c r="K142" i="85"/>
  <c r="H142" i="85"/>
  <c r="N140" i="85"/>
  <c r="K140" i="85"/>
  <c r="H140" i="85"/>
  <c r="N138" i="85"/>
  <c r="K138" i="85"/>
  <c r="H138" i="85"/>
  <c r="N72" i="85"/>
  <c r="K72" i="85"/>
  <c r="H72" i="85"/>
  <c r="H182" i="85"/>
  <c r="K182" i="85"/>
  <c r="N182" i="85"/>
  <c r="H164" i="85"/>
  <c r="K164" i="85"/>
  <c r="N164" i="85"/>
  <c r="H158" i="85"/>
  <c r="K158" i="85"/>
  <c r="N158" i="85"/>
  <c r="H148" i="85"/>
  <c r="K148" i="85"/>
  <c r="N148" i="85"/>
  <c r="H116" i="85"/>
  <c r="K116" i="85"/>
  <c r="N116" i="85"/>
  <c r="H114" i="85"/>
  <c r="K114" i="85"/>
  <c r="N114" i="85"/>
  <c r="H112" i="85"/>
  <c r="K112" i="85"/>
  <c r="N112" i="85"/>
  <c r="H110" i="85"/>
  <c r="K110" i="85"/>
  <c r="N110" i="85"/>
  <c r="H104" i="85"/>
  <c r="K104" i="85"/>
  <c r="N104" i="85"/>
  <c r="H94" i="85"/>
  <c r="K94" i="85"/>
  <c r="N94" i="85"/>
  <c r="H102" i="85"/>
  <c r="K102" i="85"/>
  <c r="N102" i="85"/>
  <c r="H96" i="85"/>
  <c r="K96" i="85"/>
  <c r="N96" i="85"/>
  <c r="H66" i="85"/>
  <c r="K66" i="85"/>
  <c r="N66" i="85"/>
  <c r="H58" i="85"/>
  <c r="K58" i="85"/>
  <c r="N58" i="85"/>
  <c r="H180" i="85"/>
  <c r="K180" i="85"/>
  <c r="N180" i="85"/>
  <c r="H170" i="85"/>
  <c r="K170" i="85"/>
  <c r="N170" i="85"/>
  <c r="N154" i="85"/>
  <c r="K154" i="85"/>
  <c r="H154" i="85"/>
  <c r="H134" i="85"/>
  <c r="K134" i="85"/>
  <c r="N134" i="85"/>
  <c r="H122" i="85"/>
  <c r="K122" i="85"/>
  <c r="N122" i="85"/>
  <c r="H120" i="85"/>
  <c r="K120" i="85"/>
  <c r="N120" i="85"/>
  <c r="H108" i="85"/>
  <c r="K108" i="85"/>
  <c r="N108" i="85"/>
  <c r="H106" i="85"/>
  <c r="K106" i="85"/>
  <c r="N106" i="85"/>
  <c r="H100" i="85"/>
  <c r="K100" i="85"/>
  <c r="N100" i="85"/>
  <c r="H98" i="85"/>
  <c r="K98" i="85"/>
  <c r="N98" i="85"/>
  <c r="H86" i="85"/>
  <c r="K86" i="85"/>
  <c r="N86" i="85"/>
  <c r="H84" i="85"/>
  <c r="K84" i="85"/>
  <c r="N84" i="85"/>
  <c r="H80" i="85"/>
  <c r="K80" i="85"/>
  <c r="H76" i="85"/>
  <c r="K76" i="85"/>
  <c r="N76" i="85"/>
  <c r="H74" i="85"/>
  <c r="K74" i="85"/>
  <c r="N74" i="85"/>
  <c r="H70" i="85"/>
  <c r="K70" i="85"/>
  <c r="N70" i="85"/>
  <c r="H68" i="85"/>
  <c r="K68" i="85"/>
  <c r="N68" i="85"/>
  <c r="H64" i="85"/>
  <c r="K64" i="85"/>
  <c r="N64" i="85"/>
  <c r="H62" i="85"/>
  <c r="K62" i="85"/>
  <c r="N62" i="85"/>
  <c r="H60" i="85"/>
  <c r="K60" i="85"/>
  <c r="N60" i="85"/>
  <c r="H56" i="85"/>
  <c r="K56" i="85"/>
  <c r="N56" i="85"/>
  <c r="H50" i="85"/>
  <c r="K50" i="85"/>
  <c r="N50" i="85"/>
  <c r="H46" i="85"/>
  <c r="K46" i="85"/>
  <c r="N46" i="85"/>
  <c r="H44" i="85"/>
  <c r="K44" i="85"/>
  <c r="N44" i="85"/>
  <c r="H42" i="85"/>
  <c r="K42" i="85"/>
  <c r="N42" i="85"/>
  <c r="H40" i="85"/>
  <c r="K40" i="85"/>
  <c r="N40" i="85"/>
  <c r="H38" i="85"/>
  <c r="K38" i="85"/>
  <c r="N38" i="85"/>
  <c r="H36" i="85"/>
  <c r="K36" i="85"/>
  <c r="N36" i="85"/>
  <c r="H34" i="85"/>
  <c r="K34" i="85"/>
  <c r="N34" i="85"/>
  <c r="H30" i="85"/>
  <c r="K30" i="85"/>
  <c r="N30" i="85"/>
  <c r="H32" i="85"/>
  <c r="K32" i="85"/>
  <c r="N32" i="85"/>
  <c r="H24" i="85"/>
  <c r="K24" i="85"/>
  <c r="N24" i="85"/>
  <c r="H22" i="85"/>
  <c r="K22" i="85"/>
  <c r="N22" i="85"/>
  <c r="H20" i="85"/>
  <c r="K20" i="85"/>
  <c r="N20" i="85"/>
  <c r="H18" i="85"/>
  <c r="K18" i="85"/>
  <c r="N18" i="85"/>
  <c r="H12" i="85"/>
  <c r="K12" i="85"/>
  <c r="N12" i="85"/>
  <c r="H10" i="85"/>
  <c r="K10" i="85"/>
  <c r="N10" i="85"/>
  <c r="N188" i="85"/>
  <c r="K188" i="85"/>
  <c r="H188" i="85"/>
  <c r="N186" i="85"/>
  <c r="K186" i="85"/>
  <c r="H186" i="85"/>
  <c r="N184" i="85"/>
  <c r="K184" i="85"/>
  <c r="H184" i="85"/>
  <c r="N174" i="85"/>
  <c r="K174" i="85"/>
  <c r="H174" i="85"/>
  <c r="N172" i="85"/>
  <c r="K172" i="85"/>
  <c r="H172" i="85"/>
  <c r="N168" i="85"/>
  <c r="K168" i="85"/>
  <c r="H168" i="85"/>
  <c r="N166" i="85"/>
  <c r="K166" i="85"/>
  <c r="H166" i="85"/>
  <c r="N162" i="85"/>
  <c r="K162" i="85"/>
  <c r="H162" i="85"/>
  <c r="N160" i="85"/>
  <c r="K160" i="85"/>
  <c r="H160" i="85"/>
  <c r="N156" i="85"/>
  <c r="K156" i="85"/>
  <c r="H156" i="85"/>
  <c r="N152" i="85"/>
  <c r="K152" i="85"/>
  <c r="H152" i="85"/>
  <c r="N150" i="85"/>
  <c r="K150" i="85"/>
  <c r="H150" i="85"/>
  <c r="N146" i="85"/>
  <c r="K146" i="85"/>
  <c r="H146" i="85"/>
  <c r="N144" i="85"/>
  <c r="K144" i="85"/>
  <c r="H144" i="85"/>
  <c r="N136" i="85"/>
  <c r="K136" i="85"/>
  <c r="H136" i="85"/>
  <c r="N132" i="85"/>
  <c r="K132" i="85"/>
  <c r="H132" i="85"/>
  <c r="N130" i="85"/>
  <c r="K130" i="85"/>
  <c r="H130" i="85"/>
  <c r="N128" i="85"/>
  <c r="K128" i="85"/>
  <c r="H128" i="85"/>
  <c r="N126" i="85"/>
  <c r="K126" i="85"/>
  <c r="H126" i="85"/>
  <c r="N124" i="85"/>
  <c r="K124" i="85"/>
  <c r="H124" i="85"/>
  <c r="N92" i="85"/>
  <c r="K92" i="85"/>
  <c r="H92" i="85"/>
  <c r="N90" i="85"/>
  <c r="K90" i="85"/>
  <c r="H90" i="85"/>
  <c r="N88" i="85"/>
  <c r="K88" i="85"/>
  <c r="H88" i="85"/>
  <c r="N82" i="85"/>
  <c r="K82" i="85"/>
  <c r="H82" i="85"/>
  <c r="N52" i="85"/>
  <c r="K52" i="85"/>
  <c r="H52" i="85"/>
  <c r="N48" i="85"/>
  <c r="K48" i="85"/>
  <c r="H48" i="85"/>
  <c r="N28" i="85"/>
  <c r="K28" i="85"/>
  <c r="H28" i="85"/>
  <c r="N26" i="85"/>
  <c r="K26" i="85"/>
  <c r="H26" i="85"/>
  <c r="N16" i="85"/>
  <c r="K16" i="85"/>
  <c r="H16" i="85"/>
  <c r="N14" i="85"/>
  <c r="K14" i="85"/>
  <c r="H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 shapeId="0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 shapeId="0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 shapeId="0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 shapeId="0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 shapeId="0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 shapeId="0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<sst xmlns="http://schemas.openxmlformats.org/spreadsheetml/2006/main" count="4799" uniqueCount="535">
  <si>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</si>
  <si>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</si>
  <si>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</si>
  <si>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</si>
  <si>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</si>
  <si>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</si>
  <si>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</si>
  <si>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</si>
  <si>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</si>
  <si>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</si>
  <si>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</si>
  <si>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</si>
  <si>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</si>
  <si>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</si>
  <si>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</si>
  <si>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</si>
  <si>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</si>
  <si>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</si>
  <si>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</si>
  <si>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</si>
  <si>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</si>
  <si>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</si>
  <si>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</si>
  <si>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</si>
  <si>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</si>
  <si>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</si>
  <si>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</si>
  <si>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</si>
  <si>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</si>
  <si>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</si>
  <si>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</si>
  <si>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</si>
  <si>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</si>
  <si>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</si>
  <si>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</si>
  <si>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</si>
  <si>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</si>
  <si>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</si>
  <si>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</si>
  <si>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</si>
  <si>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</si>
  <si>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</si>
  <si>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</si>
  <si>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</si>
  <si>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</si>
  <si>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</si>
  <si>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</si>
  <si>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</si>
  <si>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</si>
  <si>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</si>
  <si>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</si>
  <si>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</si>
  <si>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</si>
  <si>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</si>
  <si>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</si>
  <si>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</si>
  <si>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</si>
  <si>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</si>
  <si>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</si>
  <si>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</si>
  <si>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</si>
  <si>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</si>
  <si>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</si>
  <si>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</si>
  <si>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</si>
  <si>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</si>
  <si>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</si>
  <si>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</si>
  <si>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</si>
  <si>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</si>
  <si>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</si>
  <si>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</si>
  <si>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</si>
  <si>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</si>
  <si>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</si>
  <si>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</si>
  <si>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</si>
  <si>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</si>
  <si>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</si>
  <si>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</si>
  <si>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</si>
  <si>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</si>
  <si>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</si>
  <si>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</si>
  <si>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</si>
  <si>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</si>
  <si>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</si>
  <si>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</si>
  <si>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</si>
  <si>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</si>
  <si>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</si>
  <si>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</si>
  <si>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</si>
  <si>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</si>
  <si>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</si>
  <si>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</si>
  <si>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</si>
  <si>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</si>
  <si>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</si>
  <si>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</si>
  <si>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</si>
  <si>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</si>
  <si>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</si>
  <si>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</si>
  <si>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</si>
  <si>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</si>
  <si>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</si>
  <si>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</si>
  <si>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</si>
  <si>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</si>
  <si>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</si>
  <si>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</si>
  <si>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</si>
  <si>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</si>
  <si>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</si>
  <si>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</si>
  <si>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</si>
  <si>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</si>
  <si>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</si>
  <si>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</si>
  <si>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</si>
  <si>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</si>
  <si>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</si>
  <si>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</si>
  <si>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</si>
  <si>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</si>
  <si>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</si>
  <si>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</si>
  <si>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</si>
  <si>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</si>
  <si>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</si>
  <si>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</si>
  <si>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</si>
  <si>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</si>
  <si>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</si>
  <si>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</si>
  <si>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</si>
  <si>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</si>
  <si>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</si>
  <si>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</si>
  <si>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</si>
  <si>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</si>
  <si>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</si>
  <si>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</si>
  <si>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</si>
  <si>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</si>
  <si>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</si>
  <si>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</si>
  <si>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</si>
  <si>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</si>
  <si>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</si>
  <si>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</si>
  <si>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</si>
  <si>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</si>
  <si>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</si>
  <si>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</si>
  <si>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</si>
  <si>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</si>
  <si>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</si>
  <si>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</si>
  <si>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</si>
  <si>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</si>
  <si>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</si>
  <si>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</si>
  <si>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</si>
  <si>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</si>
  <si>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</si>
  <si>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</si>
  <si>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</si>
  <si>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</si>
  <si>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</si>
  <si>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</si>
  <si>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</si>
  <si>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</si>
  <si>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</si>
  <si>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</si>
  <si>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</si>
  <si>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</si>
  <si>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</si>
  <si>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</si>
  <si>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</si>
  <si>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</si>
  <si>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</si>
  <si>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</si>
  <si>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</si>
  <si>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</si>
  <si>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</si>
  <si>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</si>
  <si>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</si>
  <si>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</si>
  <si>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</si>
  <si>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</si>
  <si>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</si>
  <si>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</si>
  <si>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</si>
  <si>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</si>
  <si>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</si>
  <si>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</si>
  <si>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</si>
  <si>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</si>
  <si>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</si>
  <si>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</si>
  <si>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</si>
  <si>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</si>
  <si>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</si>
  <si>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</si>
  <si>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</si>
  <si>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</si>
  <si>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</si>
  <si>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</si>
  <si>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</si>
  <si>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</si>
  <si>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</si>
  <si>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</si>
  <si>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</si>
  <si>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</si>
  <si>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</si>
  <si>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</si>
  <si>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</si>
  <si>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</si>
  <si>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</si>
  <si>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</si>
  <si>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</si>
  <si>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</si>
  <si>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</si>
  <si>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</si>
  <si>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</si>
  <si>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</si>
  <si>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</si>
  <si>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</si>
  <si>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</si>
  <si>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</si>
  <si>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</si>
  <si>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</si>
  <si>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</si>
  <si>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</si>
  <si>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</si>
  <si>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</si>
  <si>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</si>
  <si>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</si>
  <si>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</si>
  <si>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</si>
  <si>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</si>
  <si>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</si>
  <si>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</si>
  <si>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</si>
  <si>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</si>
  <si>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</si>
  <si>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</si>
  <si>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</si>
  <si>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</si>
  <si>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</si>
  <si>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</si>
  <si>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</si>
  <si>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</si>
  <si>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</si>
  <si>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</si>
  <si>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</si>
  <si>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</si>
  <si>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</si>
  <si>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</si>
  <si>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</si>
  <si>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</si>
  <si>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</si>
  <si>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</si>
  <si>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</si>
  <si>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</si>
  <si>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</si>
  <si>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</si>
  <si>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</si>
  <si>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</si>
  <si>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</si>
  <si>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</si>
  <si>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</si>
  <si>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</si>
  <si>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</si>
  <si>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</si>
  <si>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</si>
  <si>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</si>
  <si>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</si>
  <si>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</si>
  <si>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</si>
  <si>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</si>
  <si>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</si>
  <si>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</si>
  <si>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</si>
  <si>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</si>
  <si>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</si>
  <si>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</si>
  <si>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</si>
  <si>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</si>
  <si>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</si>
  <si>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</si>
  <si>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</si>
  <si>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</si>
  <si>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</si>
  <si>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</si>
  <si>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</si>
  <si>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</si>
  <si>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</si>
  <si>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</si>
  <si>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</si>
  <si>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</si>
  <si>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</si>
  <si>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</si>
  <si>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</si>
  <si>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</si>
  <si>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</si>
  <si>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</si>
  <si>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</si>
  <si>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</si>
  <si>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</si>
  <si>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</si>
  <si>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</si>
  <si>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</si>
  <si>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</si>
  <si>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</si>
  <si>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</si>
  <si>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</si>
  <si>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</si>
  <si>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</si>
  <si>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</si>
  <si>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</si>
  <si>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</si>
  <si>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</si>
  <si>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</si>
  <si>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</si>
  <si>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</si>
  <si>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</si>
  <si>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</si>
  <si>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</si>
  <si>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</si>
  <si>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</si>
  <si>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</si>
  <si>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</si>
  <si>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</si>
  <si>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</si>
  <si>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</si>
  <si>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</si>
  <si>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</si>
  <si>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</si>
  <si>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</si>
  <si>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</si>
  <si>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</si>
  <si>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</si>
  <si>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</si>
  <si>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</si>
  <si>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</si>
  <si>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</si>
  <si>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</si>
  <si>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</si>
  <si>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</si>
  <si>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</si>
  <si>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</si>
  <si>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</si>
  <si>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</si>
  <si>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</si>
  <si>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</si>
  <si>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</si>
  <si>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</si>
  <si>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</si>
  <si>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</si>
  <si>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</si>
  <si>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</si>
  <si>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</si>
  <si>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</si>
  <si>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</si>
  <si>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</si>
  <si>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</si>
  <si>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</si>
  <si>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</si>
  <si>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</si>
  <si>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</si>
  <si>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</si>
  <si>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</si>
  <si>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</si>
  <si>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</si>
  <si>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</si>
  <si>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</si>
  <si>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</si>
  <si>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</si>
  <si>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</si>
  <si>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</si>
  <si>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</si>
  <si>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</si>
  <si>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</si>
  <si>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</si>
  <si>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</si>
  <si>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</si>
  <si>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</si>
  <si>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</si>
  <si>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</si>
  <si>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</si>
  <si>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</si>
  <si>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</si>
  <si>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</si>
  <si>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</si>
  <si>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</si>
  <si>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</si>
  <si>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</si>
  <si>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</si>
  <si>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</si>
  <si>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</si>
  <si>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</si>
  <si>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</si>
  <si>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</si>
  <si>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</si>
  <si>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</si>
  <si>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</si>
  <si>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</si>
  <si>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</si>
  <si>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</si>
  <si>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</si>
  <si>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</si>
  <si>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</si>
  <si>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</si>
  <si>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</si>
  <si>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</si>
  <si>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</si>
  <si>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</si>
  <si>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</si>
  <si>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</si>
  <si>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</si>
  <si>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</si>
  <si>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</si>
  <si>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</si>
  <si>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</si>
  <si>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</si>
  <si>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</si>
  <si>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</si>
  <si>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</si>
  <si>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</si>
  <si>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</si>
  <si>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</si>
  <si>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</si>
  <si>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</si>
  <si>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</si>
  <si>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</si>
  <si>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</si>
  <si>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</si>
  <si>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</si>
  <si>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</si>
  <si>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</si>
  <si>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</si>
  <si>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</si>
  <si>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</si>
  <si>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</si>
  <si>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</si>
  <si>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</si>
  <si>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</si>
  <si>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</si>
  <si>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</si>
  <si>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</si>
  <si>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</si>
  <si>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</si>
  <si>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</si>
  <si>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</si>
  <si>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</si>
  <si>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</si>
  <si>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</si>
  <si>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</si>
  <si>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</si>
  <si>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</si>
  <si>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</si>
  <si>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</si>
  <si>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</si>
  <si>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</si>
  <si>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</si>
  <si>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</si>
  <si>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</si>
  <si>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</si>
  <si>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</si>
  <si>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</si>
  <si>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</si>
  <si>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</si>
  <si>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</si>
  <si>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</si>
  <si>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</si>
  <si>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</si>
  <si>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</si>
  <si>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</si>
  <si>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</si>
  <si>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</si>
  <si>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</si>
  <si>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</si>
  <si>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</si>
  <si>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</si>
  <si>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</si>
  <si>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</si>
  <si>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</si>
  <si>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</si>
  <si>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</si>
  <si>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</si>
  <si>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</si>
  <si>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</si>
  <si>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</si>
  <si>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</si>
  <si>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</si>
  <si>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</si>
  <si>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</si>
  <si>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</si>
  <si>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</si>
  <si>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</si>
  <si>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</si>
  <si>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</si>
  <si>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</si>
  <si>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</si>
  <si>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</si>
  <si>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</si>
  <si>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</si>
  <si>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</si>
  <si>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</si>
  <si>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</si>
  <si>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</si>
  <si>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</si>
  <si>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</si>
  <si>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</si>
  <si>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</si>
  <si>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</si>
  <si>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</si>
  <si>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</si>
  <si>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</si>
  <si>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</si>
  <si>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Medicamentos surtidos en Hospitalización / Medicamentos solicitadso en Hospitalización  X 100</t>
  </si>
  <si>
    <t>30-60 pacientes por cama/mes</t>
  </si>
  <si>
    <t>Número total de egresos/Total de camas censables x 10</t>
  </si>
  <si>
    <t>&lt; 1</t>
  </si>
  <si>
    <t>Númerador: Número total de cuasifllas
Denominador:Número total de pacientes egresados, el resultado por 100</t>
  </si>
  <si>
    <t>Númerador: Número total de eventos centinela
Denominador:Número de días ventilador X 1000 dias ventilador</t>
  </si>
  <si>
    <t>HOSPITAL REGIONAL DE ALTA ESPECIALIDAD ZUMPANGO</t>
  </si>
  <si>
    <t>Número de días paciente/ Días cama disponibles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</si>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</sst>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13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40" fillId="2" borderId="0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/>
    <xf numFmtId="0" fontId="24" fillId="0" borderId="0" xfId="0" applyFont="1" applyFill="1"/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16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276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H189"/>
  <sheetViews>
    <sheetView zoomScale="70" zoomScaleNormal="70" workbookViewId="0">
      <pane xSplit="6" ySplit="8" topLeftCell="G24" activePane="bottomRight" state="frozen"/>
      <selection pane="topRight" activeCell="G1" sqref="G1"/>
      <selection pane="bottomLeft" activeCell="A9" sqref="A9"/>
      <selection pane="bottomRight" activeCell="A37" sqref="A37:A46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34" width="10.85546875" style="32"/>
    <col min="35" max="16384" width="10.85546875" style="29"/>
  </cols>
  <sheetData>
    <row r="1" spans="1:19" x14ac:dyDescent="0.2">
      <c r="A1" s="44"/>
      <c r="C1" s="35"/>
      <c r="D1" s="41"/>
      <c r="E1" s="32"/>
      <c r="F1" s="32"/>
      <c r="G1" s="32"/>
    </row>
    <row r="2" spans="1:19" ht="21" customHeight="1" x14ac:dyDescent="0.2">
      <c r="A2" s="632" t="s">
        <v>501</v>
      </c>
      <c r="B2" s="632"/>
      <c r="C2" s="632"/>
      <c r="D2" s="632"/>
      <c r="E2" s="632"/>
      <c r="F2" s="632"/>
      <c r="G2" s="632"/>
    </row>
    <row r="3" spans="1:19" ht="20.100000000000001" customHeight="1" x14ac:dyDescent="0.25">
      <c r="A3" s="631" t="s">
        <v>1</v>
      </c>
      <c r="B3" s="631"/>
      <c r="C3" s="631"/>
      <c r="D3" s="631"/>
      <c r="E3" s="631"/>
      <c r="F3" s="631"/>
      <c r="G3" s="631"/>
    </row>
    <row r="4" spans="1:19" ht="20.100000000000001" customHeight="1" x14ac:dyDescent="0.25">
      <c r="A4" s="630" t="s">
        <v>289</v>
      </c>
      <c r="B4" s="630"/>
      <c r="C4" s="630"/>
      <c r="D4" s="630"/>
      <c r="E4" s="630"/>
      <c r="F4" s="630"/>
      <c r="G4" s="630"/>
    </row>
    <row r="5" spans="1:19" ht="20.100000000000001" customHeight="1" x14ac:dyDescent="0.25">
      <c r="A5" s="630" t="s">
        <v>290</v>
      </c>
      <c r="B5" s="630"/>
      <c r="C5" s="630"/>
      <c r="D5" s="630"/>
      <c r="E5" s="630"/>
      <c r="F5" s="630"/>
      <c r="G5" s="630"/>
    </row>
    <row r="6" spans="1:19" ht="20.100000000000001" customHeight="1" thickBot="1" x14ac:dyDescent="0.3">
      <c r="A6" s="42"/>
      <c r="B6" s="34"/>
      <c r="C6" s="629" t="s">
        <v>529</v>
      </c>
      <c r="D6" s="629"/>
      <c r="E6" s="34"/>
      <c r="F6" s="34"/>
      <c r="G6" s="34"/>
    </row>
    <row r="7" spans="1:19" ht="27.75" customHeight="1" x14ac:dyDescent="0.2">
      <c r="A7" s="643" t="s">
        <v>502</v>
      </c>
      <c r="B7" s="645" t="s">
        <v>4</v>
      </c>
      <c r="C7" s="647" t="s">
        <v>5</v>
      </c>
      <c r="D7" s="633" t="s">
        <v>6</v>
      </c>
      <c r="E7" s="633" t="s">
        <v>327</v>
      </c>
      <c r="F7" s="633" t="s">
        <v>7</v>
      </c>
      <c r="G7" s="633" t="s">
        <v>8</v>
      </c>
      <c r="H7" s="336" t="s">
        <v>18</v>
      </c>
      <c r="I7" s="336"/>
      <c r="J7" s="336"/>
      <c r="K7" s="336" t="s">
        <v>19</v>
      </c>
      <c r="L7" s="336"/>
      <c r="M7" s="336"/>
      <c r="N7" s="336" t="s">
        <v>20</v>
      </c>
      <c r="O7" s="336"/>
      <c r="P7" s="336"/>
      <c r="Q7" s="336" t="s">
        <v>424</v>
      </c>
      <c r="R7" s="336"/>
      <c r="S7" s="336"/>
    </row>
    <row r="8" spans="1:19" ht="13.5" customHeight="1" thickBot="1" x14ac:dyDescent="0.25">
      <c r="A8" s="644"/>
      <c r="B8" s="646"/>
      <c r="C8" s="648"/>
      <c r="D8" s="634"/>
      <c r="E8" s="634"/>
      <c r="F8" s="634"/>
      <c r="G8" s="634"/>
      <c r="H8" s="46" t="s">
        <v>22</v>
      </c>
      <c r="I8" s="334" t="s">
        <v>23</v>
      </c>
      <c r="J8" s="335"/>
      <c r="K8" s="46" t="s">
        <v>22</v>
      </c>
      <c r="L8" s="334" t="s">
        <v>23</v>
      </c>
      <c r="M8" s="335"/>
      <c r="N8" s="46" t="s">
        <v>22</v>
      </c>
      <c r="O8" s="334" t="s">
        <v>23</v>
      </c>
      <c r="P8" s="335"/>
      <c r="Q8" s="46" t="s">
        <v>22</v>
      </c>
      <c r="R8" s="334" t="s">
        <v>23</v>
      </c>
      <c r="S8" s="335"/>
    </row>
    <row r="9" spans="1:19" ht="27.95" customHeight="1" x14ac:dyDescent="0.2">
      <c r="A9" s="635" t="s">
        <v>24</v>
      </c>
      <c r="B9" s="638">
        <v>1</v>
      </c>
      <c r="C9" s="639" t="s">
        <v>25</v>
      </c>
      <c r="D9" s="640" t="s">
        <v>505</v>
      </c>
      <c r="E9" s="567" t="s">
        <v>328</v>
      </c>
      <c r="F9" s="531" t="s">
        <v>27</v>
      </c>
      <c r="G9" s="642" t="s">
        <v>28</v>
      </c>
      <c r="H9" s="49">
        <v>1</v>
      </c>
      <c r="I9" s="314">
        <v>440</v>
      </c>
      <c r="J9" s="315"/>
      <c r="K9" s="49">
        <v>0</v>
      </c>
      <c r="L9" s="314">
        <v>486</v>
      </c>
      <c r="M9" s="315"/>
      <c r="N9" s="49">
        <v>2</v>
      </c>
      <c r="O9" s="314">
        <v>390</v>
      </c>
      <c r="P9" s="315"/>
      <c r="Q9" s="52">
        <f>H9+K9+N9</f>
        <v>3</v>
      </c>
      <c r="R9" s="314">
        <f>I9+L9+O9</f>
        <v>1316</v>
      </c>
      <c r="S9" s="315"/>
    </row>
    <row r="10" spans="1:19" ht="18" customHeight="1" x14ac:dyDescent="0.2">
      <c r="A10" s="636"/>
      <c r="B10" s="587"/>
      <c r="C10" s="456"/>
      <c r="D10" s="641"/>
      <c r="E10" s="477"/>
      <c r="F10" s="387"/>
      <c r="G10" s="470"/>
      <c r="H10" s="333">
        <f t="shared" ref="H10" si="0">(H9/I9)*100</f>
        <v>0.22727272727272727</v>
      </c>
      <c r="I10" s="333"/>
      <c r="J10" s="333"/>
      <c r="K10" s="333">
        <f t="shared" ref="K10" si="1">(K9/L9)*100</f>
        <v>0</v>
      </c>
      <c r="L10" s="333"/>
      <c r="M10" s="333"/>
      <c r="N10" s="333">
        <f t="shared" ref="N10" si="2">(N9/O9)*100</f>
        <v>0.51282051282051277</v>
      </c>
      <c r="O10" s="333"/>
      <c r="P10" s="333"/>
      <c r="Q10" s="333">
        <f t="shared" ref="Q10" si="3">(Q9/R9)*100</f>
        <v>0.22796352583586624</v>
      </c>
      <c r="R10" s="333"/>
      <c r="S10" s="333"/>
    </row>
    <row r="11" spans="1:19" ht="27.95" customHeight="1" x14ac:dyDescent="0.2">
      <c r="A11" s="636"/>
      <c r="B11" s="587">
        <v>2</v>
      </c>
      <c r="C11" s="456" t="s">
        <v>29</v>
      </c>
      <c r="D11" s="624" t="s">
        <v>299</v>
      </c>
      <c r="E11" s="477" t="s">
        <v>329</v>
      </c>
      <c r="F11" s="387" t="s">
        <v>27</v>
      </c>
      <c r="G11" s="423" t="s">
        <v>28</v>
      </c>
      <c r="H11" s="49">
        <v>3</v>
      </c>
      <c r="I11" s="314">
        <v>440</v>
      </c>
      <c r="J11" s="315"/>
      <c r="K11" s="49">
        <v>3</v>
      </c>
      <c r="L11" s="314">
        <v>486</v>
      </c>
      <c r="M11" s="315"/>
      <c r="N11" s="49">
        <v>6</v>
      </c>
      <c r="O11" s="314">
        <v>390</v>
      </c>
      <c r="P11" s="315"/>
      <c r="Q11" s="52">
        <f>H11+K11+N11</f>
        <v>12</v>
      </c>
      <c r="R11" s="314">
        <f>I11+L11+O11</f>
        <v>1316</v>
      </c>
      <c r="S11" s="315"/>
    </row>
    <row r="12" spans="1:19" ht="16.5" customHeight="1" x14ac:dyDescent="0.2">
      <c r="A12" s="636"/>
      <c r="B12" s="587"/>
      <c r="C12" s="456"/>
      <c r="D12" s="624"/>
      <c r="E12" s="477"/>
      <c r="F12" s="387"/>
      <c r="G12" s="470"/>
      <c r="H12" s="328">
        <f t="shared" ref="H12" si="4">(H11/I11)*100</f>
        <v>0.68181818181818177</v>
      </c>
      <c r="I12" s="328"/>
      <c r="J12" s="328"/>
      <c r="K12" s="328">
        <f t="shared" ref="K12" si="5">(K11/L11)*100</f>
        <v>0.61728395061728392</v>
      </c>
      <c r="L12" s="328"/>
      <c r="M12" s="328"/>
      <c r="N12" s="328">
        <f t="shared" ref="N12" si="6">(N11/O11)*100</f>
        <v>1.5384615384615385</v>
      </c>
      <c r="O12" s="328"/>
      <c r="P12" s="328"/>
      <c r="Q12" s="328">
        <f t="shared" ref="Q12" si="7">(Q11/R11)*100</f>
        <v>0.91185410334346495</v>
      </c>
      <c r="R12" s="328"/>
      <c r="S12" s="328"/>
    </row>
    <row r="13" spans="1:19" ht="27.95" customHeight="1" x14ac:dyDescent="0.2">
      <c r="A13" s="636"/>
      <c r="B13" s="587">
        <v>3</v>
      </c>
      <c r="C13" s="456" t="s">
        <v>439</v>
      </c>
      <c r="D13" s="624" t="s">
        <v>521</v>
      </c>
      <c r="E13" s="538" t="s">
        <v>330</v>
      </c>
      <c r="F13" s="557"/>
      <c r="G13" s="423" t="s">
        <v>28</v>
      </c>
      <c r="H13" s="49">
        <v>1</v>
      </c>
      <c r="I13" s="314">
        <v>1019</v>
      </c>
      <c r="J13" s="315"/>
      <c r="K13" s="49">
        <v>0</v>
      </c>
      <c r="L13" s="314">
        <v>1030</v>
      </c>
      <c r="M13" s="315"/>
      <c r="N13" s="49">
        <v>0</v>
      </c>
      <c r="O13" s="314">
        <v>890</v>
      </c>
      <c r="P13" s="315"/>
      <c r="Q13" s="52">
        <f>H13+K13+N13</f>
        <v>1</v>
      </c>
      <c r="R13" s="314">
        <f>I13+L13+O13</f>
        <v>2939</v>
      </c>
      <c r="S13" s="315"/>
    </row>
    <row r="14" spans="1:19" ht="21" customHeight="1" x14ac:dyDescent="0.2">
      <c r="A14" s="636"/>
      <c r="B14" s="587"/>
      <c r="C14" s="456"/>
      <c r="D14" s="624"/>
      <c r="E14" s="538"/>
      <c r="F14" s="557"/>
      <c r="G14" s="470"/>
      <c r="H14" s="313">
        <f>(H13/I13)*1000</f>
        <v>0.98135426889106958</v>
      </c>
      <c r="I14" s="313"/>
      <c r="J14" s="313"/>
      <c r="K14" s="313">
        <f>(K13/L13)*1000</f>
        <v>0</v>
      </c>
      <c r="L14" s="313"/>
      <c r="M14" s="313"/>
      <c r="N14" s="313">
        <f>(N13/O13)*1000</f>
        <v>0</v>
      </c>
      <c r="O14" s="313"/>
      <c r="P14" s="313"/>
      <c r="Q14" s="313">
        <f>(Q13/R13)*1000</f>
        <v>0.34025178632187819</v>
      </c>
      <c r="R14" s="313"/>
      <c r="S14" s="313"/>
    </row>
    <row r="15" spans="1:19" ht="27.95" customHeight="1" x14ac:dyDescent="0.2">
      <c r="A15" s="636"/>
      <c r="B15" s="587">
        <v>4</v>
      </c>
      <c r="C15" s="456" t="s">
        <v>441</v>
      </c>
      <c r="D15" s="624" t="s">
        <v>475</v>
      </c>
      <c r="E15" s="538" t="s">
        <v>339</v>
      </c>
      <c r="F15" s="557"/>
      <c r="G15" s="423" t="s">
        <v>28</v>
      </c>
      <c r="H15" s="49">
        <v>4</v>
      </c>
      <c r="I15" s="314">
        <v>311</v>
      </c>
      <c r="J15" s="315"/>
      <c r="K15" s="49">
        <v>3</v>
      </c>
      <c r="L15" s="314">
        <v>250</v>
      </c>
      <c r="M15" s="315"/>
      <c r="N15" s="49">
        <v>7</v>
      </c>
      <c r="O15" s="314">
        <v>190</v>
      </c>
      <c r="P15" s="315"/>
      <c r="Q15" s="52">
        <f>H15+K15+N15</f>
        <v>14</v>
      </c>
      <c r="R15" s="314">
        <f>I15+L15+O15</f>
        <v>751</v>
      </c>
      <c r="S15" s="315"/>
    </row>
    <row r="16" spans="1:19" ht="21.75" customHeight="1" x14ac:dyDescent="0.2">
      <c r="A16" s="636"/>
      <c r="B16" s="587"/>
      <c r="C16" s="456"/>
      <c r="D16" s="624"/>
      <c r="E16" s="538"/>
      <c r="F16" s="557"/>
      <c r="G16" s="470"/>
      <c r="H16" s="332">
        <f>(H15/I15)*1000</f>
        <v>12.861736334405144</v>
      </c>
      <c r="I16" s="332"/>
      <c r="J16" s="332"/>
      <c r="K16" s="332">
        <f>(K15/L15)*1000</f>
        <v>12</v>
      </c>
      <c r="L16" s="332"/>
      <c r="M16" s="332"/>
      <c r="N16" s="332">
        <f>(N15/O15)*1000</f>
        <v>36.84210526315789</v>
      </c>
      <c r="O16" s="332"/>
      <c r="P16" s="332"/>
      <c r="Q16" s="332">
        <f>(Q15/R15)*1000</f>
        <v>18.641810918774969</v>
      </c>
      <c r="R16" s="332"/>
      <c r="S16" s="332"/>
    </row>
    <row r="17" spans="1:19" ht="27.95" customHeight="1" x14ac:dyDescent="0.2">
      <c r="A17" s="636"/>
      <c r="B17" s="587">
        <v>5</v>
      </c>
      <c r="C17" s="456" t="s">
        <v>36</v>
      </c>
      <c r="D17" s="624" t="s">
        <v>37</v>
      </c>
      <c r="E17" s="477" t="s">
        <v>331</v>
      </c>
      <c r="F17" s="387" t="s">
        <v>55</v>
      </c>
      <c r="G17" s="337" t="s">
        <v>38</v>
      </c>
      <c r="H17" s="49">
        <v>63</v>
      </c>
      <c r="I17" s="314">
        <v>440</v>
      </c>
      <c r="J17" s="315"/>
      <c r="K17" s="49">
        <v>34</v>
      </c>
      <c r="L17" s="314">
        <v>486</v>
      </c>
      <c r="M17" s="315"/>
      <c r="N17" s="49">
        <v>38</v>
      </c>
      <c r="O17" s="314">
        <v>390</v>
      </c>
      <c r="P17" s="315"/>
      <c r="Q17" s="52">
        <f>H17+K17+N17</f>
        <v>135</v>
      </c>
      <c r="R17" s="314">
        <f>I17+L17+O17</f>
        <v>1316</v>
      </c>
      <c r="S17" s="315"/>
    </row>
    <row r="18" spans="1:19" ht="19.5" customHeight="1" x14ac:dyDescent="0.2">
      <c r="A18" s="636"/>
      <c r="B18" s="587"/>
      <c r="C18" s="456"/>
      <c r="D18" s="624"/>
      <c r="E18" s="477"/>
      <c r="F18" s="387"/>
      <c r="G18" s="431"/>
      <c r="H18" s="328">
        <f t="shared" ref="H18" si="8">(H17/I17)*100</f>
        <v>14.318181818181818</v>
      </c>
      <c r="I18" s="328"/>
      <c r="J18" s="328"/>
      <c r="K18" s="328">
        <f t="shared" ref="K18" si="9">(K17/L17)*100</f>
        <v>6.9958847736625511</v>
      </c>
      <c r="L18" s="328"/>
      <c r="M18" s="328"/>
      <c r="N18" s="328">
        <f t="shared" ref="N18" si="10">(N17/O17)*100</f>
        <v>9.7435897435897445</v>
      </c>
      <c r="O18" s="328"/>
      <c r="P18" s="328"/>
      <c r="Q18" s="328">
        <f t="shared" ref="Q18" si="11">(Q17/R17)*100</f>
        <v>10.258358662613981</v>
      </c>
      <c r="R18" s="328"/>
      <c r="S18" s="328"/>
    </row>
    <row r="19" spans="1:19" ht="27.95" customHeight="1" x14ac:dyDescent="0.2">
      <c r="A19" s="636"/>
      <c r="B19" s="587">
        <v>6</v>
      </c>
      <c r="C19" s="456" t="s">
        <v>39</v>
      </c>
      <c r="D19" s="624" t="s">
        <v>40</v>
      </c>
      <c r="E19" s="536" t="s">
        <v>332</v>
      </c>
      <c r="F19" s="387" t="s">
        <v>326</v>
      </c>
      <c r="G19" s="337" t="s">
        <v>38</v>
      </c>
      <c r="H19" s="49">
        <v>3</v>
      </c>
      <c r="I19" s="314">
        <v>440</v>
      </c>
      <c r="J19" s="315"/>
      <c r="K19" s="49">
        <v>0</v>
      </c>
      <c r="L19" s="314">
        <v>486</v>
      </c>
      <c r="M19" s="315"/>
      <c r="N19" s="49">
        <v>0</v>
      </c>
      <c r="O19" s="314">
        <v>390</v>
      </c>
      <c r="P19" s="315"/>
      <c r="Q19" s="52">
        <f>H19+K19+N19</f>
        <v>3</v>
      </c>
      <c r="R19" s="314">
        <f>I19+L19+O19</f>
        <v>1316</v>
      </c>
      <c r="S19" s="315"/>
    </row>
    <row r="20" spans="1:19" ht="22.5" customHeight="1" x14ac:dyDescent="0.2">
      <c r="A20" s="636"/>
      <c r="B20" s="587"/>
      <c r="C20" s="456"/>
      <c r="D20" s="624"/>
      <c r="E20" s="536"/>
      <c r="F20" s="387"/>
      <c r="G20" s="431"/>
      <c r="H20" s="323">
        <f t="shared" ref="H20" si="12">(H19/I19)*100</f>
        <v>0.68181818181818177</v>
      </c>
      <c r="I20" s="323"/>
      <c r="J20" s="323"/>
      <c r="K20" s="323">
        <f t="shared" ref="K20" si="13">(K19/L19)*100</f>
        <v>0</v>
      </c>
      <c r="L20" s="323"/>
      <c r="M20" s="323"/>
      <c r="N20" s="323">
        <f t="shared" ref="N20" si="14">(N19/O19)*100</f>
        <v>0</v>
      </c>
      <c r="O20" s="323"/>
      <c r="P20" s="323"/>
      <c r="Q20" s="323">
        <f t="shared" ref="Q20" si="15">(Q19/R19)*100</f>
        <v>0.22796352583586624</v>
      </c>
      <c r="R20" s="323"/>
      <c r="S20" s="323"/>
    </row>
    <row r="21" spans="1:19" ht="27.95" customHeight="1" x14ac:dyDescent="0.2">
      <c r="A21" s="636"/>
      <c r="B21" s="587">
        <v>7</v>
      </c>
      <c r="C21" s="456" t="s">
        <v>41</v>
      </c>
      <c r="D21" s="624" t="s">
        <v>42</v>
      </c>
      <c r="E21" s="536" t="s">
        <v>333</v>
      </c>
      <c r="F21" s="387" t="s">
        <v>281</v>
      </c>
      <c r="G21" s="337" t="s">
        <v>38</v>
      </c>
      <c r="H21" s="49">
        <v>2</v>
      </c>
      <c r="I21" s="314">
        <v>440</v>
      </c>
      <c r="J21" s="315"/>
      <c r="K21" s="49">
        <v>0</v>
      </c>
      <c r="L21" s="314">
        <v>486</v>
      </c>
      <c r="M21" s="315"/>
      <c r="N21" s="49">
        <v>0</v>
      </c>
      <c r="O21" s="314">
        <v>390</v>
      </c>
      <c r="P21" s="315"/>
      <c r="Q21" s="52">
        <f>H21+K21+N21</f>
        <v>2</v>
      </c>
      <c r="R21" s="314">
        <f>I21+L21+O21</f>
        <v>1316</v>
      </c>
      <c r="S21" s="315"/>
    </row>
    <row r="22" spans="1:19" ht="27.95" customHeight="1" x14ac:dyDescent="0.2">
      <c r="A22" s="636"/>
      <c r="B22" s="587"/>
      <c r="C22" s="456"/>
      <c r="D22" s="624"/>
      <c r="E22" s="536"/>
      <c r="F22" s="387"/>
      <c r="G22" s="431"/>
      <c r="H22" s="323">
        <f t="shared" ref="H22" si="16">(H21/I21)*100</f>
        <v>0.45454545454545453</v>
      </c>
      <c r="I22" s="323"/>
      <c r="J22" s="323"/>
      <c r="K22" s="323">
        <f t="shared" ref="K22" si="17">(K21/L21)*100</f>
        <v>0</v>
      </c>
      <c r="L22" s="323"/>
      <c r="M22" s="323"/>
      <c r="N22" s="323">
        <f t="shared" ref="N22" si="18">(N21/O21)*100</f>
        <v>0</v>
      </c>
      <c r="O22" s="323"/>
      <c r="P22" s="323"/>
      <c r="Q22" s="323">
        <f t="shared" ref="Q22" si="19">(Q21/R21)*100</f>
        <v>0.1519756838905775</v>
      </c>
      <c r="R22" s="323"/>
      <c r="S22" s="323"/>
    </row>
    <row r="23" spans="1:19" ht="27.95" customHeight="1" x14ac:dyDescent="0.2">
      <c r="A23" s="636"/>
      <c r="B23" s="587">
        <v>8</v>
      </c>
      <c r="C23" s="456" t="s">
        <v>43</v>
      </c>
      <c r="D23" s="624" t="s">
        <v>44</v>
      </c>
      <c r="E23" s="538" t="s">
        <v>334</v>
      </c>
      <c r="F23" s="479" t="s">
        <v>292</v>
      </c>
      <c r="G23" s="423" t="s">
        <v>28</v>
      </c>
      <c r="H23" s="49">
        <v>5</v>
      </c>
      <c r="I23" s="314">
        <v>440</v>
      </c>
      <c r="J23" s="315"/>
      <c r="K23" s="49">
        <v>8</v>
      </c>
      <c r="L23" s="314">
        <v>486</v>
      </c>
      <c r="M23" s="315"/>
      <c r="N23" s="49">
        <v>3</v>
      </c>
      <c r="O23" s="314">
        <v>390</v>
      </c>
      <c r="P23" s="315"/>
      <c r="Q23" s="52">
        <f>H23+K23+N23</f>
        <v>16</v>
      </c>
      <c r="R23" s="314">
        <f>I23+L23+O23</f>
        <v>1316</v>
      </c>
      <c r="S23" s="315"/>
    </row>
    <row r="24" spans="1:19" ht="22.5" customHeight="1" x14ac:dyDescent="0.2">
      <c r="A24" s="636"/>
      <c r="B24" s="587"/>
      <c r="C24" s="456"/>
      <c r="D24" s="624"/>
      <c r="E24" s="538"/>
      <c r="F24" s="479"/>
      <c r="G24" s="470"/>
      <c r="H24" s="328">
        <f t="shared" ref="H24" si="20">(H23/I23)*100</f>
        <v>1.1363636363636365</v>
      </c>
      <c r="I24" s="328"/>
      <c r="J24" s="328"/>
      <c r="K24" s="328">
        <f t="shared" ref="K24" si="21">(K23/L23)*100</f>
        <v>1.6460905349794239</v>
      </c>
      <c r="L24" s="328"/>
      <c r="M24" s="328"/>
      <c r="N24" s="328">
        <f t="shared" ref="N24" si="22">(N23/O23)*100</f>
        <v>0.76923076923076927</v>
      </c>
      <c r="O24" s="328"/>
      <c r="P24" s="328"/>
      <c r="Q24" s="328">
        <f t="shared" ref="Q24" si="23">(Q23/R23)*100</f>
        <v>1.21580547112462</v>
      </c>
      <c r="R24" s="328"/>
      <c r="S24" s="328"/>
    </row>
    <row r="25" spans="1:19" ht="27.95" customHeight="1" x14ac:dyDescent="0.2">
      <c r="A25" s="636"/>
      <c r="B25" s="587">
        <v>9</v>
      </c>
      <c r="C25" s="456" t="s">
        <v>443</v>
      </c>
      <c r="D25" s="624" t="s">
        <v>480</v>
      </c>
      <c r="E25" s="477" t="s">
        <v>335</v>
      </c>
      <c r="F25" s="557"/>
      <c r="G25" s="423" t="s">
        <v>28</v>
      </c>
      <c r="H25" s="49">
        <v>8</v>
      </c>
      <c r="I25" s="314">
        <v>305</v>
      </c>
      <c r="J25" s="315"/>
      <c r="K25" s="49">
        <v>4</v>
      </c>
      <c r="L25" s="314">
        <v>334</v>
      </c>
      <c r="M25" s="315"/>
      <c r="N25" s="49">
        <v>4</v>
      </c>
      <c r="O25" s="314">
        <v>220</v>
      </c>
      <c r="P25" s="315"/>
      <c r="Q25" s="52">
        <f>H25+K25+N25</f>
        <v>16</v>
      </c>
      <c r="R25" s="314">
        <f>I25+L25+O25</f>
        <v>859</v>
      </c>
      <c r="S25" s="315"/>
    </row>
    <row r="26" spans="1:19" ht="19.5" customHeight="1" x14ac:dyDescent="0.2">
      <c r="A26" s="636"/>
      <c r="B26" s="587"/>
      <c r="C26" s="456"/>
      <c r="D26" s="624"/>
      <c r="E26" s="477"/>
      <c r="F26" s="557"/>
      <c r="G26" s="470"/>
      <c r="H26" s="313">
        <f>(H25/I25)*1000</f>
        <v>26.229508196721312</v>
      </c>
      <c r="I26" s="313"/>
      <c r="J26" s="313"/>
      <c r="K26" s="313">
        <f>(K25/L25)*1000</f>
        <v>11.976047904191617</v>
      </c>
      <c r="L26" s="313"/>
      <c r="M26" s="313"/>
      <c r="N26" s="313">
        <f>(N25/O25)*1000</f>
        <v>18.18181818181818</v>
      </c>
      <c r="O26" s="313"/>
      <c r="P26" s="313"/>
      <c r="Q26" s="313">
        <f>(Q25/R25)*1000</f>
        <v>18.626309662398135</v>
      </c>
      <c r="R26" s="313"/>
      <c r="S26" s="313"/>
    </row>
    <row r="27" spans="1:19" ht="27.95" customHeight="1" x14ac:dyDescent="0.2">
      <c r="A27" s="636"/>
      <c r="B27" s="587">
        <v>10</v>
      </c>
      <c r="C27" s="456" t="s">
        <v>437</v>
      </c>
      <c r="D27" s="624" t="s">
        <v>481</v>
      </c>
      <c r="E27" s="536" t="s">
        <v>336</v>
      </c>
      <c r="F27" s="557"/>
      <c r="G27" s="423" t="s">
        <v>28</v>
      </c>
      <c r="H27" s="49">
        <v>4</v>
      </c>
      <c r="I27" s="314">
        <v>286</v>
      </c>
      <c r="J27" s="315"/>
      <c r="K27" s="49">
        <v>2</v>
      </c>
      <c r="L27" s="314">
        <v>275</v>
      </c>
      <c r="M27" s="315"/>
      <c r="N27" s="49">
        <v>3</v>
      </c>
      <c r="O27" s="314">
        <v>230</v>
      </c>
      <c r="P27" s="315"/>
      <c r="Q27" s="52">
        <f>H27+K27+N27</f>
        <v>9</v>
      </c>
      <c r="R27" s="314">
        <f>I27+L27+O27</f>
        <v>791</v>
      </c>
      <c r="S27" s="315"/>
    </row>
    <row r="28" spans="1:19" ht="27.95" customHeight="1" x14ac:dyDescent="0.2">
      <c r="A28" s="636"/>
      <c r="B28" s="587"/>
      <c r="C28" s="456"/>
      <c r="D28" s="624"/>
      <c r="E28" s="536"/>
      <c r="F28" s="557"/>
      <c r="G28" s="470"/>
      <c r="H28" s="313">
        <f>(H27/I27)*1000</f>
        <v>13.986013986013987</v>
      </c>
      <c r="I28" s="313"/>
      <c r="J28" s="313"/>
      <c r="K28" s="313">
        <f>(K27/L27)*1000</f>
        <v>7.2727272727272725</v>
      </c>
      <c r="L28" s="313"/>
      <c r="M28" s="313"/>
      <c r="N28" s="313">
        <f>(N27/O27)*1000</f>
        <v>13.043478260869565</v>
      </c>
      <c r="O28" s="313"/>
      <c r="P28" s="313"/>
      <c r="Q28" s="313">
        <f>(Q27/R27)*1000</f>
        <v>11.378002528445007</v>
      </c>
      <c r="R28" s="313"/>
      <c r="S28" s="313"/>
    </row>
    <row r="29" spans="1:19" ht="24.75" customHeight="1" x14ac:dyDescent="0.2">
      <c r="A29" s="636"/>
      <c r="B29" s="587">
        <v>11</v>
      </c>
      <c r="C29" s="456" t="s">
        <v>293</v>
      </c>
      <c r="D29" s="624" t="s">
        <v>291</v>
      </c>
      <c r="E29" s="538" t="s">
        <v>337</v>
      </c>
      <c r="F29" s="387" t="s">
        <v>48</v>
      </c>
      <c r="G29" s="423" t="s">
        <v>28</v>
      </c>
      <c r="H29" s="49">
        <v>1</v>
      </c>
      <c r="I29" s="314">
        <v>440</v>
      </c>
      <c r="J29" s="315"/>
      <c r="K29" s="49">
        <v>0</v>
      </c>
      <c r="L29" s="314">
        <v>486</v>
      </c>
      <c r="M29" s="315"/>
      <c r="N29" s="49">
        <v>0</v>
      </c>
      <c r="O29" s="314">
        <v>390</v>
      </c>
      <c r="P29" s="315"/>
      <c r="Q29" s="52">
        <f>H29+K29+N29</f>
        <v>1</v>
      </c>
      <c r="R29" s="314">
        <f>I29+L29+O29</f>
        <v>1316</v>
      </c>
      <c r="S29" s="315"/>
    </row>
    <row r="30" spans="1:19" ht="21.75" customHeight="1" x14ac:dyDescent="0.2">
      <c r="A30" s="636"/>
      <c r="B30" s="587"/>
      <c r="C30" s="456"/>
      <c r="D30" s="624"/>
      <c r="E30" s="538"/>
      <c r="F30" s="387"/>
      <c r="G30" s="470"/>
      <c r="H30" s="323">
        <f t="shared" ref="H30" si="24">(H29/I29)*100</f>
        <v>0.22727272727272727</v>
      </c>
      <c r="I30" s="323"/>
      <c r="J30" s="323"/>
      <c r="K30" s="323">
        <f t="shared" ref="K30" si="25">(K29/L29)*100</f>
        <v>0</v>
      </c>
      <c r="L30" s="323"/>
      <c r="M30" s="323"/>
      <c r="N30" s="323">
        <f t="shared" ref="N30" si="26">(N29/O29)*100</f>
        <v>0</v>
      </c>
      <c r="O30" s="323"/>
      <c r="P30" s="323"/>
      <c r="Q30" s="323">
        <f t="shared" ref="Q30" si="27">(Q29/R29)*100</f>
        <v>7.598784194528875E-2</v>
      </c>
      <c r="R30" s="323"/>
      <c r="S30" s="323"/>
    </row>
    <row r="31" spans="1:19" ht="27.95" customHeight="1" x14ac:dyDescent="0.2">
      <c r="A31" s="636"/>
      <c r="B31" s="587">
        <v>12</v>
      </c>
      <c r="C31" s="456" t="s">
        <v>294</v>
      </c>
      <c r="D31" s="624" t="s">
        <v>325</v>
      </c>
      <c r="E31" s="538" t="s">
        <v>340</v>
      </c>
      <c r="F31" s="373">
        <v>0.95</v>
      </c>
      <c r="G31" s="423" t="s">
        <v>28</v>
      </c>
      <c r="H31" s="49">
        <v>439</v>
      </c>
      <c r="I31" s="314">
        <v>440</v>
      </c>
      <c r="J31" s="315"/>
      <c r="K31" s="49">
        <v>486</v>
      </c>
      <c r="L31" s="314">
        <v>486</v>
      </c>
      <c r="M31" s="315"/>
      <c r="N31" s="49">
        <v>390</v>
      </c>
      <c r="O31" s="314">
        <v>390</v>
      </c>
      <c r="P31" s="315"/>
      <c r="Q31" s="52">
        <f>H31+K31+N31</f>
        <v>1315</v>
      </c>
      <c r="R31" s="314">
        <f>I31+L31+O31</f>
        <v>1316</v>
      </c>
      <c r="S31" s="315"/>
    </row>
    <row r="32" spans="1:19" ht="21.75" customHeight="1" x14ac:dyDescent="0.2">
      <c r="A32" s="636"/>
      <c r="B32" s="587"/>
      <c r="C32" s="456"/>
      <c r="D32" s="624"/>
      <c r="E32" s="538"/>
      <c r="F32" s="387"/>
      <c r="G32" s="470"/>
      <c r="H32" s="329">
        <f t="shared" ref="H32" si="28">(H31/I31)*100</f>
        <v>99.772727272727266</v>
      </c>
      <c r="I32" s="330"/>
      <c r="J32" s="331"/>
      <c r="K32" s="329">
        <f t="shared" ref="K32" si="29">(K31/L31)*100</f>
        <v>100</v>
      </c>
      <c r="L32" s="330"/>
      <c r="M32" s="331"/>
      <c r="N32" s="329">
        <f t="shared" ref="N32" si="30">(N31/O31)*100</f>
        <v>100</v>
      </c>
      <c r="O32" s="330"/>
      <c r="P32" s="331"/>
      <c r="Q32" s="329">
        <f t="shared" ref="Q32" si="31">(Q31/R31)*100</f>
        <v>99.924012158054708</v>
      </c>
      <c r="R32" s="330"/>
      <c r="S32" s="331"/>
    </row>
    <row r="33" spans="1:19" ht="42" customHeight="1" x14ac:dyDescent="0.2">
      <c r="A33" s="636"/>
      <c r="B33" s="587">
        <v>13</v>
      </c>
      <c r="C33" s="456" t="s">
        <v>533</v>
      </c>
      <c r="D33" s="628" t="s">
        <v>295</v>
      </c>
      <c r="E33" s="538" t="s">
        <v>409</v>
      </c>
      <c r="F33" s="387" t="s">
        <v>296</v>
      </c>
      <c r="G33" s="423" t="s">
        <v>28</v>
      </c>
      <c r="H33" s="49">
        <v>1</v>
      </c>
      <c r="I33" s="314">
        <v>305</v>
      </c>
      <c r="J33" s="315"/>
      <c r="K33" s="49">
        <v>0</v>
      </c>
      <c r="L33" s="314">
        <v>334</v>
      </c>
      <c r="M33" s="315"/>
      <c r="N33" s="49">
        <v>0</v>
      </c>
      <c r="O33" s="314">
        <v>220</v>
      </c>
      <c r="P33" s="315"/>
      <c r="Q33" s="52">
        <f>H33+K33+N33</f>
        <v>1</v>
      </c>
      <c r="R33" s="314">
        <f>I33+L33+O33</f>
        <v>859</v>
      </c>
      <c r="S33" s="315"/>
    </row>
    <row r="34" spans="1:19" ht="48" customHeight="1" x14ac:dyDescent="0.2">
      <c r="A34" s="636"/>
      <c r="B34" s="587"/>
      <c r="C34" s="456"/>
      <c r="D34" s="628"/>
      <c r="E34" s="538"/>
      <c r="F34" s="387"/>
      <c r="G34" s="470"/>
      <c r="H34" s="329">
        <f t="shared" ref="H34" si="32">(H33/I33)*100</f>
        <v>0.32786885245901637</v>
      </c>
      <c r="I34" s="330"/>
      <c r="J34" s="331"/>
      <c r="K34" s="329">
        <f t="shared" ref="K34" si="33">(K33/L33)*100</f>
        <v>0</v>
      </c>
      <c r="L34" s="330"/>
      <c r="M34" s="331"/>
      <c r="N34" s="329">
        <f t="shared" ref="N34" si="34">(N33/O33)*100</f>
        <v>0</v>
      </c>
      <c r="O34" s="330"/>
      <c r="P34" s="331"/>
      <c r="Q34" s="329">
        <f t="shared" ref="Q34" si="35">(Q33/R33)*100</f>
        <v>0.11641443538998836</v>
      </c>
      <c r="R34" s="330"/>
      <c r="S34" s="331"/>
    </row>
    <row r="35" spans="1:19" ht="27.95" customHeight="1" x14ac:dyDescent="0.2">
      <c r="A35" s="636"/>
      <c r="B35" s="587">
        <v>14</v>
      </c>
      <c r="C35" s="456" t="s">
        <v>534</v>
      </c>
      <c r="D35" s="624" t="s">
        <v>54</v>
      </c>
      <c r="E35" s="536" t="s">
        <v>338</v>
      </c>
      <c r="F35" s="387" t="s">
        <v>55</v>
      </c>
      <c r="G35" s="423" t="s">
        <v>28</v>
      </c>
      <c r="H35" s="49">
        <v>0</v>
      </c>
      <c r="I35" s="314">
        <v>100</v>
      </c>
      <c r="J35" s="315"/>
      <c r="K35" s="49">
        <v>0</v>
      </c>
      <c r="L35" s="314">
        <v>100</v>
      </c>
      <c r="M35" s="315"/>
      <c r="N35" s="49">
        <v>0</v>
      </c>
      <c r="O35" s="314">
        <v>100</v>
      </c>
      <c r="P35" s="315"/>
      <c r="Q35" s="52">
        <f>H35+K35+N35</f>
        <v>0</v>
      </c>
      <c r="R35" s="314">
        <f>I35+L35+O35</f>
        <v>300</v>
      </c>
      <c r="S35" s="315"/>
    </row>
    <row r="36" spans="1:19" ht="27.95" customHeight="1" thickBot="1" x14ac:dyDescent="0.25">
      <c r="A36" s="637"/>
      <c r="B36" s="623"/>
      <c r="C36" s="457"/>
      <c r="D36" s="625"/>
      <c r="E36" s="626"/>
      <c r="F36" s="374"/>
      <c r="G36" s="627"/>
      <c r="H36" s="328">
        <f t="shared" ref="H36" si="36">(H35/I35)*100</f>
        <v>0</v>
      </c>
      <c r="I36" s="328"/>
      <c r="J36" s="328"/>
      <c r="K36" s="328">
        <f t="shared" ref="K36" si="37">(K35/L35)*100</f>
        <v>0</v>
      </c>
      <c r="L36" s="328"/>
      <c r="M36" s="328"/>
      <c r="N36" s="328">
        <f t="shared" ref="N36" si="38">(N35/O35)*100</f>
        <v>0</v>
      </c>
      <c r="O36" s="328"/>
      <c r="P36" s="328"/>
      <c r="Q36" s="328">
        <f t="shared" ref="Q36" si="39">(Q35/R35)*100</f>
        <v>0</v>
      </c>
      <c r="R36" s="328"/>
      <c r="S36" s="328"/>
    </row>
    <row r="37" spans="1:19" ht="27.95" customHeight="1" x14ac:dyDescent="0.2">
      <c r="A37" s="615" t="s">
        <v>56</v>
      </c>
      <c r="B37" s="617">
        <v>15</v>
      </c>
      <c r="C37" s="618" t="s">
        <v>57</v>
      </c>
      <c r="D37" s="619" t="s">
        <v>58</v>
      </c>
      <c r="E37" s="513" t="s">
        <v>341</v>
      </c>
      <c r="F37" s="621">
        <v>0.85</v>
      </c>
      <c r="G37" s="338" t="s">
        <v>38</v>
      </c>
      <c r="H37" s="49">
        <v>131</v>
      </c>
      <c r="I37" s="314">
        <v>131</v>
      </c>
      <c r="J37" s="315"/>
      <c r="K37" s="49">
        <v>114</v>
      </c>
      <c r="L37" s="314">
        <v>114</v>
      </c>
      <c r="M37" s="315"/>
      <c r="N37" s="49">
        <v>154</v>
      </c>
      <c r="O37" s="314">
        <v>154</v>
      </c>
      <c r="P37" s="315"/>
      <c r="Q37" s="52">
        <f>H37+K37+N37</f>
        <v>399</v>
      </c>
      <c r="R37" s="314">
        <f>I37+L37+O37</f>
        <v>399</v>
      </c>
      <c r="S37" s="315"/>
    </row>
    <row r="38" spans="1:19" ht="27.95" customHeight="1" x14ac:dyDescent="0.2">
      <c r="A38" s="615"/>
      <c r="B38" s="612"/>
      <c r="C38" s="613"/>
      <c r="D38" s="614"/>
      <c r="E38" s="477"/>
      <c r="F38" s="444"/>
      <c r="G38" s="431"/>
      <c r="H38" s="313">
        <f t="shared" ref="H38" si="40">(H37/I37)*100</f>
        <v>100</v>
      </c>
      <c r="I38" s="313"/>
      <c r="J38" s="313"/>
      <c r="K38" s="313">
        <f t="shared" ref="K38" si="41">(K37/L37)*100</f>
        <v>100</v>
      </c>
      <c r="L38" s="313"/>
      <c r="M38" s="313"/>
      <c r="N38" s="313">
        <f t="shared" ref="N38" si="42">(N37/O37)*100</f>
        <v>100</v>
      </c>
      <c r="O38" s="313"/>
      <c r="P38" s="313"/>
      <c r="Q38" s="313">
        <f t="shared" ref="Q38" si="43">(Q37/R37)*100</f>
        <v>100</v>
      </c>
      <c r="R38" s="313"/>
      <c r="S38" s="313"/>
    </row>
    <row r="39" spans="1:19" ht="27.95" customHeight="1" x14ac:dyDescent="0.2">
      <c r="A39" s="615"/>
      <c r="B39" s="611">
        <v>16</v>
      </c>
      <c r="C39" s="589" t="s">
        <v>420</v>
      </c>
      <c r="D39" s="591" t="s">
        <v>419</v>
      </c>
      <c r="E39" s="477"/>
      <c r="F39" s="593">
        <v>0.1</v>
      </c>
      <c r="G39" s="337" t="s">
        <v>38</v>
      </c>
      <c r="H39" s="49">
        <v>9</v>
      </c>
      <c r="I39" s="314">
        <v>440</v>
      </c>
      <c r="J39" s="315"/>
      <c r="K39" s="49">
        <v>5</v>
      </c>
      <c r="L39" s="314">
        <v>486</v>
      </c>
      <c r="M39" s="315"/>
      <c r="N39" s="49">
        <v>5</v>
      </c>
      <c r="O39" s="314">
        <v>390</v>
      </c>
      <c r="P39" s="315"/>
      <c r="Q39" s="52">
        <f>H39+K39+N39</f>
        <v>19</v>
      </c>
      <c r="R39" s="314">
        <f>I39+L39+O39</f>
        <v>1316</v>
      </c>
      <c r="S39" s="315"/>
    </row>
    <row r="40" spans="1:19" ht="27.95" customHeight="1" x14ac:dyDescent="0.2">
      <c r="A40" s="615"/>
      <c r="B40" s="612"/>
      <c r="C40" s="613"/>
      <c r="D40" s="614"/>
      <c r="E40" s="477"/>
      <c r="F40" s="444"/>
      <c r="G40" s="431"/>
      <c r="H40" s="313">
        <f t="shared" ref="H40" si="44">(H39/I39)*100</f>
        <v>2.0454545454545454</v>
      </c>
      <c r="I40" s="313"/>
      <c r="J40" s="313"/>
      <c r="K40" s="313">
        <f t="shared" ref="K40" si="45">(K39/L39)*100</f>
        <v>1.0288065843621399</v>
      </c>
      <c r="L40" s="313"/>
      <c r="M40" s="313"/>
      <c r="N40" s="313">
        <f t="shared" ref="N40" si="46">(N39/O39)*100</f>
        <v>1.2820512820512819</v>
      </c>
      <c r="O40" s="313"/>
      <c r="P40" s="313"/>
      <c r="Q40" s="313">
        <f t="shared" ref="Q40" si="47">(Q39/R39)*100</f>
        <v>1.4437689969604863</v>
      </c>
      <c r="R40" s="313"/>
      <c r="S40" s="313"/>
    </row>
    <row r="41" spans="1:19" ht="27.95" customHeight="1" x14ac:dyDescent="0.2">
      <c r="A41" s="615"/>
      <c r="B41" s="611">
        <v>17</v>
      </c>
      <c r="C41" s="589" t="s">
        <v>421</v>
      </c>
      <c r="D41" s="591" t="s">
        <v>422</v>
      </c>
      <c r="E41" s="477"/>
      <c r="F41" s="593">
        <v>0.1</v>
      </c>
      <c r="G41" s="337" t="s">
        <v>38</v>
      </c>
      <c r="H41" s="49">
        <v>5</v>
      </c>
      <c r="I41" s="314">
        <v>3250</v>
      </c>
      <c r="J41" s="315"/>
      <c r="K41" s="49">
        <v>4</v>
      </c>
      <c r="L41" s="314">
        <v>3410</v>
      </c>
      <c r="M41" s="315"/>
      <c r="N41" s="49">
        <v>2</v>
      </c>
      <c r="O41" s="314">
        <v>2882</v>
      </c>
      <c r="P41" s="315"/>
      <c r="Q41" s="52">
        <f>H41+K41+N41</f>
        <v>11</v>
      </c>
      <c r="R41" s="314">
        <f>I41+L41+O41</f>
        <v>9542</v>
      </c>
      <c r="S41" s="315"/>
    </row>
    <row r="42" spans="1:19" ht="27.95" customHeight="1" x14ac:dyDescent="0.2">
      <c r="A42" s="615"/>
      <c r="B42" s="612"/>
      <c r="C42" s="613"/>
      <c r="D42" s="614"/>
      <c r="E42" s="477"/>
      <c r="F42" s="444"/>
      <c r="G42" s="431"/>
      <c r="H42" s="313">
        <f t="shared" ref="H42" si="48">(H41/I41)*100</f>
        <v>0.15384615384615385</v>
      </c>
      <c r="I42" s="313"/>
      <c r="J42" s="313"/>
      <c r="K42" s="313">
        <f t="shared" ref="K42" si="49">(K41/L41)*100</f>
        <v>0.11730205278592376</v>
      </c>
      <c r="L42" s="313"/>
      <c r="M42" s="313"/>
      <c r="N42" s="313">
        <f t="shared" ref="N42" si="50">(N41/O41)*100</f>
        <v>6.9396252602359473E-2</v>
      </c>
      <c r="O42" s="313"/>
      <c r="P42" s="313"/>
      <c r="Q42" s="313">
        <f t="shared" ref="Q42" si="51">(Q41/R41)*100</f>
        <v>0.11527981555229511</v>
      </c>
      <c r="R42" s="313"/>
      <c r="S42" s="313"/>
    </row>
    <row r="43" spans="1:19" ht="27.95" customHeight="1" x14ac:dyDescent="0.2">
      <c r="A43" s="615"/>
      <c r="B43" s="587">
        <v>18</v>
      </c>
      <c r="C43" s="609" t="s">
        <v>59</v>
      </c>
      <c r="D43" s="610" t="s">
        <v>60</v>
      </c>
      <c r="E43" s="477"/>
      <c r="F43" s="373">
        <v>1</v>
      </c>
      <c r="G43" s="337" t="s">
        <v>38</v>
      </c>
      <c r="H43" s="49">
        <v>606</v>
      </c>
      <c r="I43" s="314">
        <v>606</v>
      </c>
      <c r="J43" s="315"/>
      <c r="K43" s="49">
        <v>594</v>
      </c>
      <c r="L43" s="314">
        <v>594</v>
      </c>
      <c r="M43" s="315"/>
      <c r="N43" s="49">
        <v>441</v>
      </c>
      <c r="O43" s="314">
        <v>441</v>
      </c>
      <c r="P43" s="315"/>
      <c r="Q43" s="52">
        <f>H43+K43+N43</f>
        <v>1641</v>
      </c>
      <c r="R43" s="314">
        <f>I43+L43+O43</f>
        <v>1641</v>
      </c>
      <c r="S43" s="315"/>
    </row>
    <row r="44" spans="1:19" ht="32.25" customHeight="1" x14ac:dyDescent="0.2">
      <c r="A44" s="615"/>
      <c r="B44" s="587"/>
      <c r="C44" s="609"/>
      <c r="D44" s="610"/>
      <c r="E44" s="477"/>
      <c r="F44" s="387"/>
      <c r="G44" s="431"/>
      <c r="H44" s="313">
        <f t="shared" ref="H44" si="52">(H43/I43)*100</f>
        <v>100</v>
      </c>
      <c r="I44" s="313"/>
      <c r="J44" s="313"/>
      <c r="K44" s="313">
        <f t="shared" ref="K44" si="53">(K43/L43)*100</f>
        <v>100</v>
      </c>
      <c r="L44" s="313"/>
      <c r="M44" s="313"/>
      <c r="N44" s="313">
        <f t="shared" ref="N44" si="54">(N43/O43)*100</f>
        <v>100</v>
      </c>
      <c r="O44" s="313"/>
      <c r="P44" s="313"/>
      <c r="Q44" s="313">
        <f t="shared" ref="Q44" si="55">(Q43/R43)*100</f>
        <v>100</v>
      </c>
      <c r="R44" s="313"/>
      <c r="S44" s="313"/>
    </row>
    <row r="45" spans="1:19" ht="27.95" customHeight="1" x14ac:dyDescent="0.2">
      <c r="A45" s="615"/>
      <c r="B45" s="587">
        <v>19</v>
      </c>
      <c r="C45" s="589" t="s">
        <v>61</v>
      </c>
      <c r="D45" s="591" t="s">
        <v>62</v>
      </c>
      <c r="E45" s="477"/>
      <c r="F45" s="593">
        <v>0.95</v>
      </c>
      <c r="G45" s="337" t="s">
        <v>38</v>
      </c>
      <c r="H45" s="49">
        <v>69</v>
      </c>
      <c r="I45" s="314">
        <v>69</v>
      </c>
      <c r="J45" s="315"/>
      <c r="K45" s="49">
        <v>64</v>
      </c>
      <c r="L45" s="314">
        <v>64</v>
      </c>
      <c r="M45" s="315"/>
      <c r="N45" s="49">
        <v>43</v>
      </c>
      <c r="O45" s="314">
        <v>43</v>
      </c>
      <c r="P45" s="315"/>
      <c r="Q45" s="52">
        <f>H45+K45+N45</f>
        <v>176</v>
      </c>
      <c r="R45" s="314">
        <f>I45+L45+O45</f>
        <v>176</v>
      </c>
      <c r="S45" s="315"/>
    </row>
    <row r="46" spans="1:19" ht="27.95" customHeight="1" thickBot="1" x14ac:dyDescent="0.25">
      <c r="A46" s="616"/>
      <c r="B46" s="588"/>
      <c r="C46" s="590"/>
      <c r="D46" s="592"/>
      <c r="E46" s="620"/>
      <c r="F46" s="594"/>
      <c r="G46" s="595"/>
      <c r="H46" s="313">
        <f t="shared" ref="H46" si="56">(H45/I45)*100</f>
        <v>100</v>
      </c>
      <c r="I46" s="313"/>
      <c r="J46" s="313"/>
      <c r="K46" s="313">
        <f t="shared" ref="K46" si="57">(K45/L45)*100</f>
        <v>100</v>
      </c>
      <c r="L46" s="313"/>
      <c r="M46" s="313"/>
      <c r="N46" s="313">
        <f t="shared" ref="N46" si="58">(N45/O45)*100</f>
        <v>100</v>
      </c>
      <c r="O46" s="313"/>
      <c r="P46" s="313"/>
      <c r="Q46" s="313">
        <f t="shared" ref="Q46" si="59">(Q45/R45)*100</f>
        <v>100</v>
      </c>
      <c r="R46" s="313"/>
      <c r="S46" s="313"/>
    </row>
    <row r="47" spans="1:19" ht="27.95" customHeight="1" x14ac:dyDescent="0.2">
      <c r="A47" s="602" t="s">
        <v>65</v>
      </c>
      <c r="B47" s="605">
        <v>20</v>
      </c>
      <c r="C47" s="606" t="s">
        <v>66</v>
      </c>
      <c r="D47" s="607" t="s">
        <v>67</v>
      </c>
      <c r="E47" s="608" t="s">
        <v>342</v>
      </c>
      <c r="F47" s="583"/>
      <c r="G47" s="584" t="s">
        <v>38</v>
      </c>
      <c r="H47" s="49">
        <v>1479</v>
      </c>
      <c r="I47" s="314">
        <v>3250</v>
      </c>
      <c r="J47" s="315"/>
      <c r="K47" s="49">
        <v>1256</v>
      </c>
      <c r="L47" s="314">
        <v>2885</v>
      </c>
      <c r="M47" s="315"/>
      <c r="N47" s="49">
        <v>563</v>
      </c>
      <c r="O47" s="314">
        <v>5882</v>
      </c>
      <c r="P47" s="315"/>
      <c r="Q47" s="52">
        <f>H47+K47+N47</f>
        <v>3298</v>
      </c>
      <c r="R47" s="314">
        <f>I47+L47+O47</f>
        <v>12017</v>
      </c>
      <c r="S47" s="315"/>
    </row>
    <row r="48" spans="1:19" ht="27.95" customHeight="1" x14ac:dyDescent="0.2">
      <c r="A48" s="603"/>
      <c r="B48" s="585"/>
      <c r="C48" s="586"/>
      <c r="D48" s="383"/>
      <c r="E48" s="477"/>
      <c r="F48" s="557"/>
      <c r="G48" s="431"/>
      <c r="H48" s="313">
        <f>(H47/I47)*100</f>
        <v>45.507692307692309</v>
      </c>
      <c r="I48" s="313"/>
      <c r="J48" s="313"/>
      <c r="K48" s="313">
        <f>(K47/L47)*100</f>
        <v>43.53552859618717</v>
      </c>
      <c r="L48" s="313"/>
      <c r="M48" s="313"/>
      <c r="N48" s="313">
        <f>(N47/O47)*100</f>
        <v>9.5715742944576672</v>
      </c>
      <c r="O48" s="313"/>
      <c r="P48" s="313"/>
      <c r="Q48" s="313">
        <f>(Q47/R47)*100</f>
        <v>27.444453690604973</v>
      </c>
      <c r="R48" s="313"/>
      <c r="S48" s="313"/>
    </row>
    <row r="49" spans="1:19" ht="27.95" customHeight="1" x14ac:dyDescent="0.2">
      <c r="A49" s="603"/>
      <c r="B49" s="585">
        <v>21</v>
      </c>
      <c r="C49" s="586" t="s">
        <v>68</v>
      </c>
      <c r="D49" s="383" t="s">
        <v>427</v>
      </c>
      <c r="E49" s="477" t="s">
        <v>343</v>
      </c>
      <c r="F49" s="373">
        <v>0.8</v>
      </c>
      <c r="G49" s="423" t="s">
        <v>28</v>
      </c>
      <c r="H49" s="49">
        <v>72</v>
      </c>
      <c r="I49" s="314">
        <v>132</v>
      </c>
      <c r="J49" s="315"/>
      <c r="K49" s="49">
        <v>84</v>
      </c>
      <c r="L49" s="314">
        <v>132</v>
      </c>
      <c r="M49" s="315"/>
      <c r="N49" s="49">
        <v>89</v>
      </c>
      <c r="O49" s="314">
        <v>132</v>
      </c>
      <c r="P49" s="315"/>
      <c r="Q49" s="52">
        <f>H49+K49+N49</f>
        <v>245</v>
      </c>
      <c r="R49" s="314">
        <f>I49+L49+O49</f>
        <v>396</v>
      </c>
      <c r="S49" s="315"/>
    </row>
    <row r="50" spans="1:19" ht="27.95" customHeight="1" x14ac:dyDescent="0.2">
      <c r="A50" s="603"/>
      <c r="B50" s="585"/>
      <c r="C50" s="586"/>
      <c r="D50" s="383"/>
      <c r="E50" s="477"/>
      <c r="F50" s="387"/>
      <c r="G50" s="470"/>
      <c r="H50" s="323">
        <f t="shared" ref="H50" si="60">(H49/I49)*100</f>
        <v>54.54545454545454</v>
      </c>
      <c r="I50" s="323"/>
      <c r="J50" s="323"/>
      <c r="K50" s="323">
        <f t="shared" ref="K50" si="61">(K49/L49)*100</f>
        <v>63.636363636363633</v>
      </c>
      <c r="L50" s="323"/>
      <c r="M50" s="323"/>
      <c r="N50" s="323">
        <f t="shared" ref="N50" si="62">(N49/O49)*100</f>
        <v>67.424242424242422</v>
      </c>
      <c r="O50" s="323"/>
      <c r="P50" s="323"/>
      <c r="Q50" s="323">
        <f t="shared" ref="Q50" si="63">(Q49/R49)*100</f>
        <v>61.868686868686872</v>
      </c>
      <c r="R50" s="323"/>
      <c r="S50" s="323"/>
    </row>
    <row r="51" spans="1:19" ht="27.95" customHeight="1" x14ac:dyDescent="0.2">
      <c r="A51" s="603"/>
      <c r="B51" s="585">
        <v>22</v>
      </c>
      <c r="C51" s="586" t="s">
        <v>73</v>
      </c>
      <c r="D51" s="383" t="s">
        <v>74</v>
      </c>
      <c r="E51" s="538" t="s">
        <v>344</v>
      </c>
      <c r="F51" s="622"/>
      <c r="G51" s="337" t="s">
        <v>38</v>
      </c>
      <c r="H51" s="49">
        <v>3250</v>
      </c>
      <c r="I51" s="49">
        <v>15</v>
      </c>
      <c r="J51" s="49">
        <v>21</v>
      </c>
      <c r="K51" s="49">
        <v>2885</v>
      </c>
      <c r="L51" s="49">
        <v>15</v>
      </c>
      <c r="M51" s="49">
        <v>21</v>
      </c>
      <c r="N51" s="49">
        <v>2882</v>
      </c>
      <c r="O51" s="49">
        <v>18</v>
      </c>
      <c r="P51" s="49">
        <v>21</v>
      </c>
      <c r="Q51" s="52"/>
      <c r="R51" s="52"/>
      <c r="S51" s="52"/>
    </row>
    <row r="52" spans="1:19" ht="27.95" customHeight="1" thickBot="1" x14ac:dyDescent="0.25">
      <c r="A52" s="603"/>
      <c r="B52" s="585"/>
      <c r="C52" s="586"/>
      <c r="D52" s="383"/>
      <c r="E52" s="538"/>
      <c r="F52" s="622"/>
      <c r="G52" s="431"/>
      <c r="H52" s="313">
        <f>H51/(I51*J51)</f>
        <v>10.317460317460318</v>
      </c>
      <c r="I52" s="313"/>
      <c r="J52" s="313"/>
      <c r="K52" s="313">
        <f>K51/(L51*M51)</f>
        <v>9.1587301587301582</v>
      </c>
      <c r="L52" s="313"/>
      <c r="M52" s="313"/>
      <c r="N52" s="313">
        <f>N51/(O51*P51)</f>
        <v>7.6243386243386242</v>
      </c>
      <c r="O52" s="313"/>
      <c r="P52" s="313"/>
      <c r="Q52" s="313" t="e">
        <f>Q51/(R51*S51)</f>
        <v>#DIV/0!</v>
      </c>
      <c r="R52" s="313"/>
      <c r="S52" s="313"/>
    </row>
    <row r="53" spans="1:19" ht="21.75" customHeight="1" x14ac:dyDescent="0.2">
      <c r="A53" s="603"/>
      <c r="B53" s="585">
        <v>23</v>
      </c>
      <c r="C53" s="586" t="s">
        <v>79</v>
      </c>
      <c r="D53" s="383" t="s">
        <v>80</v>
      </c>
      <c r="E53" s="601" t="s">
        <v>345</v>
      </c>
      <c r="F53" s="552">
        <v>15</v>
      </c>
      <c r="G53" s="337" t="s">
        <v>38</v>
      </c>
      <c r="H53" s="316">
        <v>38</v>
      </c>
      <c r="I53" s="317"/>
      <c r="J53" s="318"/>
      <c r="K53" s="316">
        <v>40</v>
      </c>
      <c r="L53" s="317"/>
      <c r="M53" s="318"/>
      <c r="N53" s="316">
        <v>31</v>
      </c>
      <c r="O53" s="317"/>
      <c r="P53" s="318"/>
      <c r="Q53" s="316">
        <f>H53+K53+N53</f>
        <v>109</v>
      </c>
      <c r="R53" s="317"/>
      <c r="S53" s="318"/>
    </row>
    <row r="54" spans="1:19" ht="13.5" customHeight="1" x14ac:dyDescent="0.2">
      <c r="A54" s="603"/>
      <c r="B54" s="585"/>
      <c r="C54" s="586"/>
      <c r="D54" s="383"/>
      <c r="E54" s="538"/>
      <c r="F54" s="552"/>
      <c r="G54" s="431"/>
      <c r="H54" s="319"/>
      <c r="I54" s="320"/>
      <c r="J54" s="321"/>
      <c r="K54" s="319"/>
      <c r="L54" s="320"/>
      <c r="M54" s="321"/>
      <c r="N54" s="319"/>
      <c r="O54" s="320"/>
      <c r="P54" s="321"/>
      <c r="Q54" s="319"/>
      <c r="R54" s="320"/>
      <c r="S54" s="321"/>
    </row>
    <row r="55" spans="1:19" ht="27.95" customHeight="1" x14ac:dyDescent="0.2">
      <c r="A55" s="603"/>
      <c r="B55" s="585">
        <v>24</v>
      </c>
      <c r="C55" s="586" t="s">
        <v>300</v>
      </c>
      <c r="D55" s="383" t="s">
        <v>82</v>
      </c>
      <c r="E55" s="477" t="s">
        <v>346</v>
      </c>
      <c r="F55" s="373">
        <v>0.85</v>
      </c>
      <c r="G55" s="423" t="s">
        <v>28</v>
      </c>
      <c r="H55" s="49">
        <v>3250</v>
      </c>
      <c r="I55" s="314">
        <v>2884</v>
      </c>
      <c r="J55" s="315"/>
      <c r="K55" s="49">
        <v>2885</v>
      </c>
      <c r="L55" s="314">
        <v>3410</v>
      </c>
      <c r="M55" s="315"/>
      <c r="N55" s="49">
        <v>2882</v>
      </c>
      <c r="O55" s="314">
        <v>2932</v>
      </c>
      <c r="P55" s="315"/>
      <c r="Q55" s="52">
        <f>H55+K55+N55</f>
        <v>9017</v>
      </c>
      <c r="R55" s="314">
        <f>I55+L55+O55</f>
        <v>9226</v>
      </c>
      <c r="S55" s="315"/>
    </row>
    <row r="56" spans="1:19" ht="27.95" customHeight="1" x14ac:dyDescent="0.2">
      <c r="A56" s="603"/>
      <c r="B56" s="585"/>
      <c r="C56" s="586"/>
      <c r="D56" s="383"/>
      <c r="E56" s="477"/>
      <c r="F56" s="387"/>
      <c r="G56" s="470"/>
      <c r="H56" s="323">
        <f t="shared" ref="H56" si="64">(H55/I55)*100</f>
        <v>112.69070735090152</v>
      </c>
      <c r="I56" s="323"/>
      <c r="J56" s="323"/>
      <c r="K56" s="323">
        <f t="shared" ref="K56" si="65">(K55/L55)*100</f>
        <v>84.604105571847512</v>
      </c>
      <c r="L56" s="323"/>
      <c r="M56" s="323"/>
      <c r="N56" s="323">
        <f t="shared" ref="N56" si="66">(N55/O55)*100</f>
        <v>98.294679399727144</v>
      </c>
      <c r="O56" s="323"/>
      <c r="P56" s="323"/>
      <c r="Q56" s="323">
        <f t="shared" ref="Q56" si="67">(Q55/R55)*100</f>
        <v>97.734662909169728</v>
      </c>
      <c r="R56" s="323"/>
      <c r="S56" s="323"/>
    </row>
    <row r="57" spans="1:19" ht="27.95" customHeight="1" x14ac:dyDescent="0.2">
      <c r="A57" s="603"/>
      <c r="B57" s="585">
        <v>25</v>
      </c>
      <c r="C57" s="586" t="s">
        <v>83</v>
      </c>
      <c r="D57" s="383" t="s">
        <v>84</v>
      </c>
      <c r="E57" s="538" t="s">
        <v>347</v>
      </c>
      <c r="F57" s="387" t="s">
        <v>72</v>
      </c>
      <c r="G57" s="337" t="s">
        <v>38</v>
      </c>
      <c r="H57" s="49">
        <v>40</v>
      </c>
      <c r="I57" s="314">
        <v>576</v>
      </c>
      <c r="J57" s="315"/>
      <c r="K57" s="49">
        <v>186</v>
      </c>
      <c r="L57" s="314">
        <v>765</v>
      </c>
      <c r="M57" s="315"/>
      <c r="N57" s="49">
        <v>156</v>
      </c>
      <c r="O57" s="314">
        <v>653</v>
      </c>
      <c r="P57" s="315"/>
      <c r="Q57" s="52">
        <f>H57+K57+N57</f>
        <v>382</v>
      </c>
      <c r="R57" s="314">
        <f>I57+L57+O57</f>
        <v>1994</v>
      </c>
      <c r="S57" s="315"/>
    </row>
    <row r="58" spans="1:19" ht="27.95" customHeight="1" thickBot="1" x14ac:dyDescent="0.25">
      <c r="A58" s="604"/>
      <c r="B58" s="596"/>
      <c r="C58" s="597"/>
      <c r="D58" s="598"/>
      <c r="E58" s="599"/>
      <c r="F58" s="600"/>
      <c r="G58" s="595"/>
      <c r="H58" s="323">
        <f t="shared" ref="H58" si="68">(H57/I57)*100</f>
        <v>6.9444444444444446</v>
      </c>
      <c r="I58" s="323"/>
      <c r="J58" s="323"/>
      <c r="K58" s="323">
        <f t="shared" ref="K58" si="69">(K57/L57)*100</f>
        <v>24.313725490196077</v>
      </c>
      <c r="L58" s="323"/>
      <c r="M58" s="323"/>
      <c r="N58" s="323">
        <f t="shared" ref="N58" si="70">(N57/O57)*100</f>
        <v>23.889739663093415</v>
      </c>
      <c r="O58" s="323"/>
      <c r="P58" s="323"/>
      <c r="Q58" s="323">
        <f t="shared" ref="Q58" si="71">(Q57/R57)*100</f>
        <v>19.157472417251757</v>
      </c>
      <c r="R58" s="323"/>
      <c r="S58" s="323"/>
    </row>
    <row r="59" spans="1:19" ht="27.95" customHeight="1" x14ac:dyDescent="0.2">
      <c r="A59" s="572" t="s">
        <v>86</v>
      </c>
      <c r="B59" s="574">
        <v>26</v>
      </c>
      <c r="C59" s="575" t="s">
        <v>301</v>
      </c>
      <c r="D59" s="576" t="s">
        <v>88</v>
      </c>
      <c r="E59" s="577" t="s">
        <v>348</v>
      </c>
      <c r="F59" s="578">
        <v>1</v>
      </c>
      <c r="G59" s="569" t="s">
        <v>28</v>
      </c>
      <c r="H59" s="49">
        <v>1041</v>
      </c>
      <c r="I59" s="314">
        <v>1041</v>
      </c>
      <c r="J59" s="315"/>
      <c r="K59" s="49">
        <v>1132</v>
      </c>
      <c r="L59" s="314">
        <v>1132</v>
      </c>
      <c r="M59" s="315"/>
      <c r="N59" s="49">
        <v>980</v>
      </c>
      <c r="O59" s="314">
        <v>980</v>
      </c>
      <c r="P59" s="315"/>
      <c r="Q59" s="52">
        <f>H59+K59+N59</f>
        <v>3153</v>
      </c>
      <c r="R59" s="314">
        <f>I59+L59+O59</f>
        <v>3153</v>
      </c>
      <c r="S59" s="315"/>
    </row>
    <row r="60" spans="1:19" ht="27.95" customHeight="1" x14ac:dyDescent="0.2">
      <c r="A60" s="573"/>
      <c r="B60" s="365"/>
      <c r="C60" s="570"/>
      <c r="D60" s="571"/>
      <c r="E60" s="538"/>
      <c r="F60" s="387"/>
      <c r="G60" s="470"/>
      <c r="H60" s="323">
        <f t="shared" ref="H60" si="72">(H59/I59)*100</f>
        <v>100</v>
      </c>
      <c r="I60" s="323"/>
      <c r="J60" s="323"/>
      <c r="K60" s="323">
        <f t="shared" ref="K60" si="73">(K59/L59)*100</f>
        <v>100</v>
      </c>
      <c r="L60" s="323"/>
      <c r="M60" s="323"/>
      <c r="N60" s="323">
        <f t="shared" ref="N60" si="74">(N59/O59)*100</f>
        <v>100</v>
      </c>
      <c r="O60" s="323"/>
      <c r="P60" s="323"/>
      <c r="Q60" s="323">
        <f t="shared" ref="Q60" si="75">(Q59/R59)*100</f>
        <v>100</v>
      </c>
      <c r="R60" s="323"/>
      <c r="S60" s="323"/>
    </row>
    <row r="61" spans="1:19" ht="27.95" customHeight="1" x14ac:dyDescent="0.2">
      <c r="A61" s="573"/>
      <c r="B61" s="365">
        <v>27</v>
      </c>
      <c r="C61" s="570" t="s">
        <v>89</v>
      </c>
      <c r="D61" s="571" t="s">
        <v>90</v>
      </c>
      <c r="E61" s="477" t="s">
        <v>349</v>
      </c>
      <c r="F61" s="387" t="s">
        <v>91</v>
      </c>
      <c r="G61" s="337" t="s">
        <v>38</v>
      </c>
      <c r="H61" s="49">
        <v>493</v>
      </c>
      <c r="I61" s="314">
        <v>1041</v>
      </c>
      <c r="J61" s="315"/>
      <c r="K61" s="49">
        <v>501</v>
      </c>
      <c r="L61" s="314">
        <v>1132</v>
      </c>
      <c r="M61" s="315"/>
      <c r="N61" s="49">
        <v>413</v>
      </c>
      <c r="O61" s="314">
        <v>980</v>
      </c>
      <c r="P61" s="315"/>
      <c r="Q61" s="52">
        <f>H61+K61+N61</f>
        <v>1407</v>
      </c>
      <c r="R61" s="314">
        <f>I61+L61+O61</f>
        <v>3153</v>
      </c>
      <c r="S61" s="315"/>
    </row>
    <row r="62" spans="1:19" ht="27.95" customHeight="1" x14ac:dyDescent="0.2">
      <c r="A62" s="573"/>
      <c r="B62" s="365"/>
      <c r="C62" s="570"/>
      <c r="D62" s="571"/>
      <c r="E62" s="477"/>
      <c r="F62" s="387"/>
      <c r="G62" s="431"/>
      <c r="H62" s="313">
        <f t="shared" ref="H62" si="76">(H61/I61)*100</f>
        <v>47.358309317963496</v>
      </c>
      <c r="I62" s="313"/>
      <c r="J62" s="313"/>
      <c r="K62" s="313">
        <f t="shared" ref="K62" si="77">(K61/L61)*100</f>
        <v>44.25795053003533</v>
      </c>
      <c r="L62" s="313"/>
      <c r="M62" s="313"/>
      <c r="N62" s="313">
        <f t="shared" ref="N62" si="78">(N61/O61)*100</f>
        <v>42.142857142857146</v>
      </c>
      <c r="O62" s="313"/>
      <c r="P62" s="313"/>
      <c r="Q62" s="313">
        <f t="shared" ref="Q62" si="79">(Q61/R61)*100</f>
        <v>44.624167459562322</v>
      </c>
      <c r="R62" s="313"/>
      <c r="S62" s="313"/>
    </row>
    <row r="63" spans="1:19" ht="27.95" customHeight="1" x14ac:dyDescent="0.2">
      <c r="A63" s="573"/>
      <c r="B63" s="365">
        <v>28</v>
      </c>
      <c r="C63" s="570" t="s">
        <v>520</v>
      </c>
      <c r="D63" s="571" t="s">
        <v>93</v>
      </c>
      <c r="E63" s="477" t="s">
        <v>350</v>
      </c>
      <c r="F63" s="387" t="s">
        <v>94</v>
      </c>
      <c r="G63" s="423" t="s">
        <v>28</v>
      </c>
      <c r="H63" s="49">
        <v>493</v>
      </c>
      <c r="I63" s="314">
        <v>1041</v>
      </c>
      <c r="J63" s="315"/>
      <c r="K63" s="49">
        <v>501</v>
      </c>
      <c r="L63" s="314">
        <v>1132</v>
      </c>
      <c r="M63" s="315"/>
      <c r="N63" s="49">
        <v>413</v>
      </c>
      <c r="O63" s="314">
        <v>980</v>
      </c>
      <c r="P63" s="315"/>
      <c r="Q63" s="52">
        <f>H63+K63+N63</f>
        <v>1407</v>
      </c>
      <c r="R63" s="314">
        <f>I63+L63+O63</f>
        <v>3153</v>
      </c>
      <c r="S63" s="315"/>
    </row>
    <row r="64" spans="1:19" ht="27.95" customHeight="1" thickBot="1" x14ac:dyDescent="0.25">
      <c r="A64" s="573"/>
      <c r="B64" s="579"/>
      <c r="C64" s="580"/>
      <c r="D64" s="581"/>
      <c r="E64" s="582"/>
      <c r="F64" s="422"/>
      <c r="G64" s="560"/>
      <c r="H64" s="313">
        <f t="shared" ref="H64" si="80">(H63/I63)*100</f>
        <v>47.358309317963496</v>
      </c>
      <c r="I64" s="313"/>
      <c r="J64" s="313"/>
      <c r="K64" s="313">
        <f t="shared" ref="K64" si="81">(K63/L63)*100</f>
        <v>44.25795053003533</v>
      </c>
      <c r="L64" s="313"/>
      <c r="M64" s="313"/>
      <c r="N64" s="313">
        <f t="shared" ref="N64" si="82">(N63/O63)*100</f>
        <v>42.142857142857146</v>
      </c>
      <c r="O64" s="313"/>
      <c r="P64" s="313"/>
      <c r="Q64" s="313">
        <f t="shared" ref="Q64" si="83">(Q63/R63)*100</f>
        <v>44.624167459562322</v>
      </c>
      <c r="R64" s="313"/>
      <c r="S64" s="313"/>
    </row>
    <row r="65" spans="1:19" ht="27.95" customHeight="1" x14ac:dyDescent="0.2">
      <c r="A65" s="561" t="s">
        <v>96</v>
      </c>
      <c r="B65" s="564">
        <v>29</v>
      </c>
      <c r="C65" s="565" t="s">
        <v>97</v>
      </c>
      <c r="D65" s="566" t="s">
        <v>530</v>
      </c>
      <c r="E65" s="567" t="s">
        <v>351</v>
      </c>
      <c r="F65" s="386">
        <v>0.8</v>
      </c>
      <c r="G65" s="568" t="s">
        <v>38</v>
      </c>
      <c r="H65" s="49">
        <v>2155</v>
      </c>
      <c r="I65" s="314">
        <v>3270</v>
      </c>
      <c r="J65" s="315"/>
      <c r="K65" s="49">
        <v>2473</v>
      </c>
      <c r="L65" s="314">
        <v>3379</v>
      </c>
      <c r="M65" s="315"/>
      <c r="N65" s="49">
        <v>2090</v>
      </c>
      <c r="O65" s="314">
        <v>3379</v>
      </c>
      <c r="P65" s="315"/>
      <c r="Q65" s="52">
        <f>H65+K65+N65</f>
        <v>6718</v>
      </c>
      <c r="R65" s="314">
        <f>I65+L65+O65</f>
        <v>10028</v>
      </c>
      <c r="S65" s="315"/>
    </row>
    <row r="66" spans="1:19" ht="27.95" customHeight="1" x14ac:dyDescent="0.2">
      <c r="A66" s="562"/>
      <c r="B66" s="549"/>
      <c r="C66" s="550"/>
      <c r="D66" s="551"/>
      <c r="E66" s="477"/>
      <c r="F66" s="387"/>
      <c r="G66" s="432"/>
      <c r="H66" s="313">
        <f t="shared" ref="H66" si="84">(H65/I65)*100</f>
        <v>65.902140672782878</v>
      </c>
      <c r="I66" s="313"/>
      <c r="J66" s="313"/>
      <c r="K66" s="313">
        <f t="shared" ref="K66" si="85">(K65/L65)*100</f>
        <v>73.187333530630355</v>
      </c>
      <c r="L66" s="313"/>
      <c r="M66" s="313"/>
      <c r="N66" s="313">
        <f t="shared" ref="N66" si="86">(N65/O65)*100</f>
        <v>61.852619118082274</v>
      </c>
      <c r="O66" s="313"/>
      <c r="P66" s="313"/>
      <c r="Q66" s="313">
        <f t="shared" ref="Q66" si="87">(Q65/R65)*100</f>
        <v>66.992421220582372</v>
      </c>
      <c r="R66" s="313"/>
      <c r="S66" s="313"/>
    </row>
    <row r="67" spans="1:19" ht="27.95" customHeight="1" x14ac:dyDescent="0.2">
      <c r="A67" s="562"/>
      <c r="B67" s="549">
        <v>30</v>
      </c>
      <c r="C67" s="550" t="s">
        <v>99</v>
      </c>
      <c r="D67" s="551" t="s">
        <v>100</v>
      </c>
      <c r="E67" s="477" t="s">
        <v>352</v>
      </c>
      <c r="F67" s="387" t="s">
        <v>101</v>
      </c>
      <c r="G67" s="417" t="s">
        <v>28</v>
      </c>
      <c r="H67" s="49">
        <v>14</v>
      </c>
      <c r="I67" s="314">
        <v>440</v>
      </c>
      <c r="J67" s="315"/>
      <c r="K67" s="49">
        <v>13</v>
      </c>
      <c r="L67" s="314">
        <v>486</v>
      </c>
      <c r="M67" s="315"/>
      <c r="N67" s="49">
        <v>32</v>
      </c>
      <c r="O67" s="314">
        <v>390</v>
      </c>
      <c r="P67" s="315"/>
      <c r="Q67" s="52">
        <f>H67+K67+N67</f>
        <v>59</v>
      </c>
      <c r="R67" s="314">
        <f>I67+L67+O67</f>
        <v>1316</v>
      </c>
      <c r="S67" s="315"/>
    </row>
    <row r="68" spans="1:19" ht="27.95" customHeight="1" x14ac:dyDescent="0.2">
      <c r="A68" s="562"/>
      <c r="B68" s="549"/>
      <c r="C68" s="550"/>
      <c r="D68" s="551"/>
      <c r="E68" s="477"/>
      <c r="F68" s="387"/>
      <c r="G68" s="417"/>
      <c r="H68" s="313">
        <f t="shared" ref="H68" si="88">(H67/I67)*100</f>
        <v>3.1818181818181817</v>
      </c>
      <c r="I68" s="313"/>
      <c r="J68" s="313"/>
      <c r="K68" s="313">
        <f t="shared" ref="K68" si="89">(K67/L67)*100</f>
        <v>2.6748971193415638</v>
      </c>
      <c r="L68" s="313"/>
      <c r="M68" s="313"/>
      <c r="N68" s="313">
        <f t="shared" ref="N68" si="90">(N67/O67)*100</f>
        <v>8.2051282051282044</v>
      </c>
      <c r="O68" s="313"/>
      <c r="P68" s="313"/>
      <c r="Q68" s="313">
        <f t="shared" ref="Q68" si="91">(Q67/R67)*100</f>
        <v>4.4832826747720365</v>
      </c>
      <c r="R68" s="313"/>
      <c r="S68" s="313"/>
    </row>
    <row r="69" spans="1:19" ht="27.95" customHeight="1" x14ac:dyDescent="0.2">
      <c r="A69" s="562"/>
      <c r="B69" s="549">
        <v>31</v>
      </c>
      <c r="C69" s="550" t="s">
        <v>102</v>
      </c>
      <c r="D69" s="551" t="s">
        <v>103</v>
      </c>
      <c r="E69" s="477" t="s">
        <v>353</v>
      </c>
      <c r="F69" s="387" t="s">
        <v>104</v>
      </c>
      <c r="G69" s="432" t="s">
        <v>38</v>
      </c>
      <c r="H69" s="49">
        <v>11</v>
      </c>
      <c r="I69" s="314">
        <v>440</v>
      </c>
      <c r="J69" s="315"/>
      <c r="K69" s="49">
        <v>13</v>
      </c>
      <c r="L69" s="314">
        <v>486</v>
      </c>
      <c r="M69" s="315"/>
      <c r="N69" s="49">
        <v>12</v>
      </c>
      <c r="O69" s="314">
        <v>390</v>
      </c>
      <c r="P69" s="315"/>
      <c r="Q69" s="52">
        <f>H69+K69+N69</f>
        <v>36</v>
      </c>
      <c r="R69" s="314">
        <f>I69+L69+O69</f>
        <v>1316</v>
      </c>
      <c r="S69" s="315"/>
    </row>
    <row r="70" spans="1:19" ht="27.95" customHeight="1" x14ac:dyDescent="0.2">
      <c r="A70" s="562"/>
      <c r="B70" s="549"/>
      <c r="C70" s="550"/>
      <c r="D70" s="551"/>
      <c r="E70" s="477"/>
      <c r="F70" s="387"/>
      <c r="G70" s="432"/>
      <c r="H70" s="323">
        <f t="shared" ref="H70" si="92">(H69/I69)*100</f>
        <v>2.5</v>
      </c>
      <c r="I70" s="323"/>
      <c r="J70" s="323"/>
      <c r="K70" s="323">
        <f t="shared" ref="K70" si="93">(K69/L69)*100</f>
        <v>2.6748971193415638</v>
      </c>
      <c r="L70" s="323"/>
      <c r="M70" s="323"/>
      <c r="N70" s="323">
        <f t="shared" ref="N70" si="94">(N69/O69)*100</f>
        <v>3.0769230769230771</v>
      </c>
      <c r="O70" s="323"/>
      <c r="P70" s="323"/>
      <c r="Q70" s="323">
        <f t="shared" ref="Q70" si="95">(Q69/R69)*100</f>
        <v>2.735562310030395</v>
      </c>
      <c r="R70" s="323"/>
      <c r="S70" s="323"/>
    </row>
    <row r="71" spans="1:19" ht="27.95" customHeight="1" x14ac:dyDescent="0.2">
      <c r="A71" s="562"/>
      <c r="B71" s="549">
        <v>32</v>
      </c>
      <c r="C71" s="550" t="s">
        <v>105</v>
      </c>
      <c r="D71" s="551" t="s">
        <v>106</v>
      </c>
      <c r="E71" s="477" t="s">
        <v>354</v>
      </c>
      <c r="F71" s="552">
        <v>7</v>
      </c>
      <c r="G71" s="432" t="s">
        <v>38</v>
      </c>
      <c r="H71" s="49">
        <v>2383</v>
      </c>
      <c r="I71" s="314">
        <v>440</v>
      </c>
      <c r="J71" s="315"/>
      <c r="K71" s="49">
        <v>1925</v>
      </c>
      <c r="L71" s="314">
        <v>486</v>
      </c>
      <c r="M71" s="315"/>
      <c r="N71" s="49">
        <v>1621</v>
      </c>
      <c r="O71" s="314">
        <v>390</v>
      </c>
      <c r="P71" s="315"/>
      <c r="Q71" s="52">
        <f>H71+K71+N71</f>
        <v>5929</v>
      </c>
      <c r="R71" s="314">
        <f>I71+L71+O71</f>
        <v>1316</v>
      </c>
      <c r="S71" s="315"/>
    </row>
    <row r="72" spans="1:19" ht="27.95" customHeight="1" x14ac:dyDescent="0.2">
      <c r="A72" s="562"/>
      <c r="B72" s="549"/>
      <c r="C72" s="550"/>
      <c r="D72" s="551"/>
      <c r="E72" s="477"/>
      <c r="F72" s="552"/>
      <c r="G72" s="432"/>
      <c r="H72" s="323">
        <f t="shared" ref="H72" si="96">H71/I71</f>
        <v>5.415909090909091</v>
      </c>
      <c r="I72" s="323"/>
      <c r="J72" s="323"/>
      <c r="K72" s="323">
        <f t="shared" ref="K72" si="97">K71/L71</f>
        <v>3.9609053497942388</v>
      </c>
      <c r="L72" s="323"/>
      <c r="M72" s="323"/>
      <c r="N72" s="323">
        <f t="shared" ref="N72" si="98">N71/O71</f>
        <v>4.1564102564102567</v>
      </c>
      <c r="O72" s="323"/>
      <c r="P72" s="323"/>
      <c r="Q72" s="323">
        <f t="shared" ref="Q72" si="99">Q71/R71</f>
        <v>4.5053191489361701</v>
      </c>
      <c r="R72" s="323"/>
      <c r="S72" s="323"/>
    </row>
    <row r="73" spans="1:19" ht="27.95" customHeight="1" x14ac:dyDescent="0.2">
      <c r="A73" s="562"/>
      <c r="B73" s="549">
        <v>33</v>
      </c>
      <c r="C73" s="550" t="s">
        <v>303</v>
      </c>
      <c r="D73" s="551" t="s">
        <v>108</v>
      </c>
      <c r="E73" s="477" t="s">
        <v>355</v>
      </c>
      <c r="F73" s="373">
        <v>0.5</v>
      </c>
      <c r="G73" s="417" t="s">
        <v>28</v>
      </c>
      <c r="H73" s="49">
        <v>434</v>
      </c>
      <c r="I73" s="314">
        <v>440</v>
      </c>
      <c r="J73" s="315"/>
      <c r="K73" s="49">
        <v>444</v>
      </c>
      <c r="L73" s="314">
        <v>486</v>
      </c>
      <c r="M73" s="315"/>
      <c r="N73" s="49">
        <v>226</v>
      </c>
      <c r="O73" s="314">
        <v>390</v>
      </c>
      <c r="P73" s="315"/>
      <c r="Q73" s="52">
        <f>H73+K73+N73</f>
        <v>1104</v>
      </c>
      <c r="R73" s="314">
        <f>I73+L73+O73</f>
        <v>1316</v>
      </c>
      <c r="S73" s="315"/>
    </row>
    <row r="74" spans="1:19" ht="27.95" customHeight="1" x14ac:dyDescent="0.2">
      <c r="A74" s="562"/>
      <c r="B74" s="549"/>
      <c r="C74" s="550"/>
      <c r="D74" s="551"/>
      <c r="E74" s="477"/>
      <c r="F74" s="387"/>
      <c r="G74" s="417"/>
      <c r="H74" s="323">
        <f t="shared" ref="H74" si="100">(H73/I73)*100</f>
        <v>98.636363636363626</v>
      </c>
      <c r="I74" s="323"/>
      <c r="J74" s="323"/>
      <c r="K74" s="323">
        <f t="shared" ref="K74" si="101">(K73/L73)*100</f>
        <v>91.358024691358025</v>
      </c>
      <c r="L74" s="323"/>
      <c r="M74" s="323"/>
      <c r="N74" s="323">
        <f t="shared" ref="N74" si="102">(N73/O73)*100</f>
        <v>57.948717948717956</v>
      </c>
      <c r="O74" s="323"/>
      <c r="P74" s="323"/>
      <c r="Q74" s="323">
        <f t="shared" ref="Q74" si="103">(Q73/R73)*100</f>
        <v>83.890577507598778</v>
      </c>
      <c r="R74" s="323"/>
      <c r="S74" s="323"/>
    </row>
    <row r="75" spans="1:19" ht="27.95" customHeight="1" x14ac:dyDescent="0.2">
      <c r="A75" s="562"/>
      <c r="B75" s="549">
        <v>34</v>
      </c>
      <c r="C75" s="550" t="s">
        <v>304</v>
      </c>
      <c r="D75" s="551" t="s">
        <v>110</v>
      </c>
      <c r="E75" s="477" t="s">
        <v>356</v>
      </c>
      <c r="F75" s="373">
        <v>0.1</v>
      </c>
      <c r="G75" s="417" t="s">
        <v>28</v>
      </c>
      <c r="H75" s="49">
        <v>23</v>
      </c>
      <c r="I75" s="314">
        <v>440</v>
      </c>
      <c r="J75" s="315"/>
      <c r="K75" s="49">
        <v>37</v>
      </c>
      <c r="L75" s="314">
        <v>486</v>
      </c>
      <c r="M75" s="315"/>
      <c r="N75" s="49">
        <v>164</v>
      </c>
      <c r="O75" s="314">
        <v>390</v>
      </c>
      <c r="P75" s="315"/>
      <c r="Q75" s="52">
        <f>H75+K75+N75</f>
        <v>224</v>
      </c>
      <c r="R75" s="314">
        <f>I75+L75+O75</f>
        <v>1316</v>
      </c>
      <c r="S75" s="315"/>
    </row>
    <row r="76" spans="1:19" ht="27.95" customHeight="1" x14ac:dyDescent="0.2">
      <c r="A76" s="562"/>
      <c r="B76" s="549"/>
      <c r="C76" s="550"/>
      <c r="D76" s="551"/>
      <c r="E76" s="477"/>
      <c r="F76" s="387"/>
      <c r="G76" s="417"/>
      <c r="H76" s="325">
        <f t="shared" ref="H76" si="104">(H75/I75)</f>
        <v>5.2272727272727269E-2</v>
      </c>
      <c r="I76" s="326"/>
      <c r="J76" s="327"/>
      <c r="K76" s="325">
        <f t="shared" ref="K76" si="105">(K75/L75)</f>
        <v>7.6131687242798354E-2</v>
      </c>
      <c r="L76" s="326"/>
      <c r="M76" s="327"/>
      <c r="N76" s="325">
        <f t="shared" ref="N76" si="106">(N75/O75)</f>
        <v>0.42051282051282052</v>
      </c>
      <c r="O76" s="326"/>
      <c r="P76" s="327"/>
      <c r="Q76" s="325">
        <f t="shared" ref="Q76" si="107">(Q75/R75)</f>
        <v>0.1702127659574468</v>
      </c>
      <c r="R76" s="326"/>
      <c r="S76" s="327"/>
    </row>
    <row r="77" spans="1:19" ht="27.95" customHeight="1" x14ac:dyDescent="0.2">
      <c r="A77" s="562"/>
      <c r="B77" s="549">
        <v>35</v>
      </c>
      <c r="C77" s="550" t="s">
        <v>111</v>
      </c>
      <c r="D77" s="551" t="s">
        <v>525</v>
      </c>
      <c r="E77" s="477" t="s">
        <v>357</v>
      </c>
      <c r="F77" s="387" t="s">
        <v>524</v>
      </c>
      <c r="G77" s="432" t="s">
        <v>38</v>
      </c>
      <c r="H77" s="49">
        <v>440</v>
      </c>
      <c r="I77" s="314">
        <v>109</v>
      </c>
      <c r="J77" s="315"/>
      <c r="K77" s="49">
        <v>486</v>
      </c>
      <c r="L77" s="314">
        <v>109</v>
      </c>
      <c r="M77" s="315"/>
      <c r="N77" s="49">
        <v>390</v>
      </c>
      <c r="O77" s="314">
        <v>109</v>
      </c>
      <c r="P77" s="315"/>
      <c r="Q77" s="52">
        <f>H77+K77+N77</f>
        <v>1316</v>
      </c>
      <c r="R77" s="314">
        <f>I77+L77+O77</f>
        <v>327</v>
      </c>
      <c r="S77" s="315"/>
    </row>
    <row r="78" spans="1:19" ht="27.95" customHeight="1" x14ac:dyDescent="0.2">
      <c r="A78" s="562"/>
      <c r="B78" s="549"/>
      <c r="C78" s="550"/>
      <c r="D78" s="551"/>
      <c r="E78" s="477"/>
      <c r="F78" s="387"/>
      <c r="G78" s="432"/>
      <c r="H78" s="323">
        <f t="shared" ref="H78" si="108">(H77/I77)</f>
        <v>4.0366972477064218</v>
      </c>
      <c r="I78" s="323"/>
      <c r="J78" s="323"/>
      <c r="K78" s="323">
        <f t="shared" ref="K78" si="109">(K77/L77)</f>
        <v>4.4587155963302756</v>
      </c>
      <c r="L78" s="323"/>
      <c r="M78" s="323"/>
      <c r="N78" s="323">
        <f t="shared" ref="N78" si="110">(N77/O77)</f>
        <v>3.5779816513761467</v>
      </c>
      <c r="O78" s="323"/>
      <c r="P78" s="323"/>
      <c r="Q78" s="323">
        <f t="shared" ref="Q78" si="111">(Q77/R77)*10</f>
        <v>40.244648318042813</v>
      </c>
      <c r="R78" s="323"/>
      <c r="S78" s="323"/>
    </row>
    <row r="79" spans="1:19" ht="27.95" customHeight="1" x14ac:dyDescent="0.2">
      <c r="A79" s="562"/>
      <c r="B79" s="549">
        <v>36</v>
      </c>
      <c r="C79" s="550" t="s">
        <v>114</v>
      </c>
      <c r="D79" s="551" t="s">
        <v>531</v>
      </c>
      <c r="E79" s="536" t="s">
        <v>358</v>
      </c>
      <c r="F79" s="387" t="s">
        <v>116</v>
      </c>
      <c r="G79" s="432" t="s">
        <v>38</v>
      </c>
      <c r="H79" s="50">
        <v>34.1</v>
      </c>
      <c r="I79" s="49">
        <v>5.41</v>
      </c>
      <c r="J79" s="50">
        <v>65.900000000000006</v>
      </c>
      <c r="K79" s="49">
        <v>26.82</v>
      </c>
      <c r="L79" s="49">
        <v>3.96</v>
      </c>
      <c r="M79" s="47">
        <v>73.180000000000007</v>
      </c>
      <c r="N79" s="49">
        <v>38.15</v>
      </c>
      <c r="O79" s="49">
        <v>4.1500000000000004</v>
      </c>
      <c r="P79" s="51">
        <v>61.85</v>
      </c>
      <c r="Q79" s="52"/>
      <c r="R79" s="52"/>
      <c r="S79" s="47"/>
    </row>
    <row r="80" spans="1:19" ht="27.95" customHeight="1" x14ac:dyDescent="0.2">
      <c r="A80" s="562"/>
      <c r="B80" s="549"/>
      <c r="C80" s="550"/>
      <c r="D80" s="551"/>
      <c r="E80" s="536"/>
      <c r="F80" s="387"/>
      <c r="G80" s="432"/>
      <c r="H80" s="313">
        <f t="shared" ref="H80" si="112">(H79*I79)/J79</f>
        <v>2.7994081942336875</v>
      </c>
      <c r="I80" s="313"/>
      <c r="J80" s="313"/>
      <c r="K80" s="313">
        <f t="shared" ref="K80" si="113">(K79*L79)/M79</f>
        <v>1.4513145668215357</v>
      </c>
      <c r="L80" s="313"/>
      <c r="M80" s="313"/>
      <c r="N80" s="313">
        <f t="shared" ref="N80" si="114">(N79*O79)/P79</f>
        <v>2.5597817299919163</v>
      </c>
      <c r="O80" s="313"/>
      <c r="P80" s="313"/>
      <c r="Q80" s="313" t="e">
        <f t="shared" ref="Q80" si="115">(Q79*R79)/S79</f>
        <v>#DIV/0!</v>
      </c>
      <c r="R80" s="313"/>
      <c r="S80" s="313"/>
    </row>
    <row r="81" spans="1:28" ht="27.95" customHeight="1" x14ac:dyDescent="0.2">
      <c r="A81" s="562"/>
      <c r="B81" s="549">
        <v>37</v>
      </c>
      <c r="C81" s="550" t="s">
        <v>117</v>
      </c>
      <c r="D81" s="551" t="s">
        <v>118</v>
      </c>
      <c r="E81" s="538" t="s">
        <v>359</v>
      </c>
      <c r="F81" s="557"/>
      <c r="G81" s="432" t="s">
        <v>38</v>
      </c>
      <c r="H81" s="49">
        <v>308</v>
      </c>
      <c r="I81" s="314">
        <v>488</v>
      </c>
      <c r="J81" s="315"/>
      <c r="K81" s="49">
        <v>163</v>
      </c>
      <c r="L81" s="314">
        <v>524</v>
      </c>
      <c r="M81" s="315"/>
      <c r="N81" s="49">
        <v>141</v>
      </c>
      <c r="O81" s="314">
        <v>374</v>
      </c>
      <c r="P81" s="315"/>
      <c r="Q81" s="52">
        <f>H81+K81+N81</f>
        <v>612</v>
      </c>
      <c r="R81" s="314">
        <f>I81+L81+O81</f>
        <v>1386</v>
      </c>
      <c r="S81" s="315"/>
    </row>
    <row r="82" spans="1:28" ht="27.95" customHeight="1" thickBot="1" x14ac:dyDescent="0.25">
      <c r="A82" s="563"/>
      <c r="B82" s="553"/>
      <c r="C82" s="554"/>
      <c r="D82" s="555"/>
      <c r="E82" s="556"/>
      <c r="F82" s="558"/>
      <c r="G82" s="559"/>
      <c r="H82" s="313">
        <f>(H81/I81)*100</f>
        <v>63.114754098360656</v>
      </c>
      <c r="I82" s="313"/>
      <c r="J82" s="313"/>
      <c r="K82" s="313">
        <f>(K81/L81)*100</f>
        <v>31.106870229007633</v>
      </c>
      <c r="L82" s="313"/>
      <c r="M82" s="313"/>
      <c r="N82" s="313">
        <f>(N81/O81)*100</f>
        <v>37.700534759358291</v>
      </c>
      <c r="O82" s="313"/>
      <c r="P82" s="313"/>
      <c r="Q82" s="313">
        <f>(Q81/R81)*100</f>
        <v>44.155844155844157</v>
      </c>
      <c r="R82" s="313"/>
      <c r="S82" s="313"/>
    </row>
    <row r="83" spans="1:28" ht="27.95" customHeight="1" x14ac:dyDescent="0.2">
      <c r="A83" s="539" t="s">
        <v>120</v>
      </c>
      <c r="B83" s="546">
        <v>38</v>
      </c>
      <c r="C83" s="409" t="s">
        <v>305</v>
      </c>
      <c r="D83" s="547" t="s">
        <v>282</v>
      </c>
      <c r="E83" s="513" t="s">
        <v>360</v>
      </c>
      <c r="F83" s="444">
        <v>0.85</v>
      </c>
      <c r="G83" s="431" t="s">
        <v>38</v>
      </c>
      <c r="H83" s="49">
        <v>277</v>
      </c>
      <c r="I83" s="314">
        <v>277</v>
      </c>
      <c r="J83" s="315"/>
      <c r="K83" s="49">
        <v>296</v>
      </c>
      <c r="L83" s="314">
        <v>79</v>
      </c>
      <c r="M83" s="315"/>
      <c r="N83" s="49">
        <v>380</v>
      </c>
      <c r="O83" s="314">
        <v>52</v>
      </c>
      <c r="P83" s="315"/>
      <c r="Q83" s="52">
        <f>H83+K83+N83</f>
        <v>953</v>
      </c>
      <c r="R83" s="314">
        <f>I83+L83+O83</f>
        <v>408</v>
      </c>
      <c r="S83" s="315"/>
    </row>
    <row r="84" spans="1:28" ht="27.95" customHeight="1" x14ac:dyDescent="0.2">
      <c r="A84" s="540"/>
      <c r="B84" s="532"/>
      <c r="C84" s="381"/>
      <c r="D84" s="534"/>
      <c r="E84" s="477"/>
      <c r="F84" s="387"/>
      <c r="G84" s="432"/>
      <c r="H84" s="313">
        <f t="shared" ref="H84" si="116">(H83/I83)*100</f>
        <v>100</v>
      </c>
      <c r="I84" s="313"/>
      <c r="J84" s="313"/>
      <c r="K84" s="313">
        <f t="shared" ref="K84" si="117">(K83/L83)*100</f>
        <v>374.68354430379748</v>
      </c>
      <c r="L84" s="313"/>
      <c r="M84" s="313"/>
      <c r="N84" s="313">
        <f t="shared" ref="N84" si="118">(N83/O83)*100</f>
        <v>730.76923076923072</v>
      </c>
      <c r="O84" s="313"/>
      <c r="P84" s="313"/>
      <c r="Q84" s="313">
        <f t="shared" ref="Q84" si="119">(Q83/R83)*100</f>
        <v>233.57843137254903</v>
      </c>
      <c r="R84" s="313"/>
      <c r="S84" s="313"/>
    </row>
    <row r="85" spans="1:28" ht="27.95" customHeight="1" x14ac:dyDescent="0.2">
      <c r="A85" s="540"/>
      <c r="B85" s="532">
        <v>39</v>
      </c>
      <c r="C85" s="381" t="s">
        <v>123</v>
      </c>
      <c r="D85" s="534" t="s">
        <v>124</v>
      </c>
      <c r="E85" s="477" t="s">
        <v>361</v>
      </c>
      <c r="F85" s="387">
        <v>3</v>
      </c>
      <c r="G85" s="417" t="s">
        <v>28</v>
      </c>
      <c r="H85" s="49">
        <v>277</v>
      </c>
      <c r="I85" s="49">
        <v>7</v>
      </c>
      <c r="J85" s="49">
        <v>30</v>
      </c>
      <c r="K85" s="49">
        <v>296</v>
      </c>
      <c r="L85" s="49">
        <v>7</v>
      </c>
      <c r="M85" s="49">
        <v>31</v>
      </c>
      <c r="N85" s="49">
        <v>280</v>
      </c>
      <c r="O85" s="49">
        <v>7</v>
      </c>
      <c r="P85" s="49">
        <v>30</v>
      </c>
      <c r="Q85" s="52"/>
      <c r="R85" s="52"/>
      <c r="S85" s="52"/>
    </row>
    <row r="86" spans="1:28" ht="27.95" customHeight="1" x14ac:dyDescent="0.2">
      <c r="A86" s="540"/>
      <c r="B86" s="532"/>
      <c r="C86" s="381"/>
      <c r="D86" s="534"/>
      <c r="E86" s="477"/>
      <c r="F86" s="387"/>
      <c r="G86" s="417"/>
      <c r="H86" s="324">
        <f t="shared" ref="H86" si="120">(H85/I85)/J85</f>
        <v>1.319047619047619</v>
      </c>
      <c r="I86" s="324"/>
      <c r="J86" s="324"/>
      <c r="K86" s="324">
        <f t="shared" ref="K86" si="121">(K85/L85)/M85</f>
        <v>1.3640552995391704</v>
      </c>
      <c r="L86" s="324"/>
      <c r="M86" s="324"/>
      <c r="N86" s="324">
        <f t="shared" ref="N86" si="122">(N85/O85)/P85</f>
        <v>1.3333333333333333</v>
      </c>
      <c r="O86" s="324"/>
      <c r="P86" s="324"/>
      <c r="Q86" s="324" t="e">
        <f t="shared" ref="Q86" si="123">(Q85/R85)/S85</f>
        <v>#DIV/0!</v>
      </c>
      <c r="R86" s="324"/>
      <c r="S86" s="324"/>
    </row>
    <row r="87" spans="1:28" ht="27.95" customHeight="1" x14ac:dyDescent="0.2">
      <c r="A87" s="540"/>
      <c r="B87" s="532">
        <v>40</v>
      </c>
      <c r="C87" s="381" t="s">
        <v>321</v>
      </c>
      <c r="D87" s="534" t="s">
        <v>283</v>
      </c>
      <c r="E87" s="548" t="s">
        <v>504</v>
      </c>
      <c r="F87" s="479"/>
      <c r="G87" s="417" t="s">
        <v>28</v>
      </c>
      <c r="H87" s="49">
        <v>104</v>
      </c>
      <c r="I87" s="314">
        <v>277</v>
      </c>
      <c r="J87" s="315"/>
      <c r="K87" s="49">
        <v>144</v>
      </c>
      <c r="L87" s="314">
        <v>296</v>
      </c>
      <c r="M87" s="315"/>
      <c r="N87" s="49">
        <v>112</v>
      </c>
      <c r="O87" s="314">
        <v>280</v>
      </c>
      <c r="P87" s="315"/>
      <c r="Q87" s="52">
        <f>H87+K87+N87</f>
        <v>360</v>
      </c>
      <c r="R87" s="314">
        <f>I87+L87+O87</f>
        <v>853</v>
      </c>
      <c r="S87" s="315"/>
    </row>
    <row r="88" spans="1:28" ht="27.95" customHeight="1" x14ac:dyDescent="0.2">
      <c r="A88" s="540"/>
      <c r="B88" s="532"/>
      <c r="C88" s="381"/>
      <c r="D88" s="534"/>
      <c r="E88" s="548"/>
      <c r="F88" s="479"/>
      <c r="G88" s="417"/>
      <c r="H88" s="313">
        <f>(H87/I87)*100</f>
        <v>37.545126353790614</v>
      </c>
      <c r="I88" s="313"/>
      <c r="J88" s="313"/>
      <c r="K88" s="313">
        <f>(K87/L87)*100</f>
        <v>48.648648648648653</v>
      </c>
      <c r="L88" s="313"/>
      <c r="M88" s="313"/>
      <c r="N88" s="313">
        <f>(N87/O87)*100</f>
        <v>40</v>
      </c>
      <c r="O88" s="313"/>
      <c r="P88" s="313"/>
      <c r="Q88" s="313">
        <f>(Q87/R87)*100</f>
        <v>42.203985932004692</v>
      </c>
      <c r="R88" s="313"/>
      <c r="S88" s="313"/>
    </row>
    <row r="89" spans="1:28" ht="27.95" customHeight="1" x14ac:dyDescent="0.2">
      <c r="A89" s="540"/>
      <c r="B89" s="532">
        <v>41</v>
      </c>
      <c r="C89" s="381" t="s">
        <v>127</v>
      </c>
      <c r="D89" s="534" t="s">
        <v>128</v>
      </c>
      <c r="E89" s="477" t="s">
        <v>363</v>
      </c>
      <c r="F89" s="373">
        <v>0.4</v>
      </c>
      <c r="G89" s="417" t="s">
        <v>28</v>
      </c>
      <c r="H89" s="49">
        <v>277</v>
      </c>
      <c r="I89" s="314">
        <v>440</v>
      </c>
      <c r="J89" s="315"/>
      <c r="K89" s="49">
        <v>296</v>
      </c>
      <c r="L89" s="314">
        <v>486</v>
      </c>
      <c r="M89" s="315"/>
      <c r="N89" s="49">
        <v>280</v>
      </c>
      <c r="O89" s="314">
        <v>390</v>
      </c>
      <c r="P89" s="315"/>
      <c r="Q89" s="52">
        <f>H89+K89+N89</f>
        <v>853</v>
      </c>
      <c r="R89" s="314">
        <f>I89+L89+O89</f>
        <v>1316</v>
      </c>
      <c r="S89" s="315"/>
    </row>
    <row r="90" spans="1:28" ht="27.95" customHeight="1" x14ac:dyDescent="0.2">
      <c r="A90" s="540"/>
      <c r="B90" s="532"/>
      <c r="C90" s="381"/>
      <c r="D90" s="534"/>
      <c r="E90" s="477"/>
      <c r="F90" s="387"/>
      <c r="G90" s="417"/>
      <c r="H90" s="313">
        <f>(H89/I89)*100</f>
        <v>62.954545454545453</v>
      </c>
      <c r="I90" s="313"/>
      <c r="J90" s="313"/>
      <c r="K90" s="313">
        <f>(K89/L89)*100</f>
        <v>60.905349794238681</v>
      </c>
      <c r="L90" s="313"/>
      <c r="M90" s="313"/>
      <c r="N90" s="313">
        <f>(N89/O89)*100</f>
        <v>71.794871794871796</v>
      </c>
      <c r="O90" s="313"/>
      <c r="P90" s="313"/>
      <c r="Q90" s="313">
        <f>(Q89/R89)*100</f>
        <v>64.817629179331306</v>
      </c>
      <c r="R90" s="313"/>
      <c r="S90" s="313"/>
    </row>
    <row r="91" spans="1:28" ht="27.95" customHeight="1" x14ac:dyDescent="0.2">
      <c r="A91" s="540"/>
      <c r="B91" s="532">
        <v>42</v>
      </c>
      <c r="C91" s="381" t="s">
        <v>129</v>
      </c>
      <c r="D91" s="534" t="s">
        <v>130</v>
      </c>
      <c r="E91" s="477" t="s">
        <v>364</v>
      </c>
      <c r="F91" s="373">
        <v>0.3</v>
      </c>
      <c r="G91" s="417" t="s">
        <v>28</v>
      </c>
      <c r="H91" s="49">
        <v>189</v>
      </c>
      <c r="I91" s="314">
        <v>277</v>
      </c>
      <c r="J91" s="315"/>
      <c r="K91" s="49">
        <v>215</v>
      </c>
      <c r="L91" s="314">
        <v>296</v>
      </c>
      <c r="M91" s="315"/>
      <c r="N91" s="49">
        <v>94</v>
      </c>
      <c r="O91" s="314">
        <v>280</v>
      </c>
      <c r="P91" s="315"/>
      <c r="Q91" s="52">
        <f>H91+K91+N91</f>
        <v>498</v>
      </c>
      <c r="R91" s="314">
        <f>I91+L91+O91</f>
        <v>853</v>
      </c>
      <c r="S91" s="315"/>
    </row>
    <row r="92" spans="1:28" ht="27.95" customHeight="1" x14ac:dyDescent="0.2">
      <c r="A92" s="540"/>
      <c r="B92" s="532"/>
      <c r="C92" s="381"/>
      <c r="D92" s="534"/>
      <c r="E92" s="477"/>
      <c r="F92" s="387"/>
      <c r="G92" s="417"/>
      <c r="H92" s="313">
        <f>(H91/I91)*100</f>
        <v>68.231046931407946</v>
      </c>
      <c r="I92" s="313"/>
      <c r="J92" s="313"/>
      <c r="K92" s="313">
        <f>(K91/L91)*100</f>
        <v>72.63513513513513</v>
      </c>
      <c r="L92" s="313"/>
      <c r="M92" s="313"/>
      <c r="N92" s="313">
        <f>(N91/O91)*100</f>
        <v>33.571428571428569</v>
      </c>
      <c r="O92" s="313"/>
      <c r="P92" s="313"/>
      <c r="Q92" s="313">
        <f>(Q91/R91)*100</f>
        <v>58.382180539273151</v>
      </c>
      <c r="R92" s="313"/>
      <c r="S92" s="313"/>
    </row>
    <row r="93" spans="1:28" ht="27.95" customHeight="1" x14ac:dyDescent="0.2">
      <c r="A93" s="540"/>
      <c r="B93" s="532">
        <v>43</v>
      </c>
      <c r="C93" s="381" t="s">
        <v>284</v>
      </c>
      <c r="D93" s="534" t="s">
        <v>285</v>
      </c>
      <c r="E93" s="477" t="s">
        <v>365</v>
      </c>
      <c r="F93" s="387" t="s">
        <v>133</v>
      </c>
      <c r="G93" s="417" t="s">
        <v>28</v>
      </c>
      <c r="H93" s="49">
        <v>14</v>
      </c>
      <c r="I93" s="314">
        <v>277</v>
      </c>
      <c r="J93" s="315"/>
      <c r="K93" s="49">
        <v>13</v>
      </c>
      <c r="L93" s="314">
        <v>296</v>
      </c>
      <c r="M93" s="315"/>
      <c r="N93" s="49">
        <v>13</v>
      </c>
      <c r="O93" s="314">
        <v>280</v>
      </c>
      <c r="P93" s="315"/>
      <c r="Q93" s="52">
        <f>H93+K93+N93</f>
        <v>40</v>
      </c>
      <c r="R93" s="314">
        <f>I93+L93+O93</f>
        <v>853</v>
      </c>
      <c r="S93" s="315"/>
    </row>
    <row r="94" spans="1:28" ht="27.95" customHeight="1" x14ac:dyDescent="0.2">
      <c r="A94" s="540"/>
      <c r="B94" s="532"/>
      <c r="C94" s="381"/>
      <c r="D94" s="534"/>
      <c r="E94" s="477"/>
      <c r="F94" s="387"/>
      <c r="G94" s="417"/>
      <c r="H94" s="313">
        <f t="shared" ref="H94" si="124">(H93/I93)*100</f>
        <v>5.0541516245487363</v>
      </c>
      <c r="I94" s="313"/>
      <c r="J94" s="313"/>
      <c r="K94" s="313">
        <f t="shared" ref="K94" si="125">(K93/L93)*100</f>
        <v>4.3918918918918921</v>
      </c>
      <c r="L94" s="313"/>
      <c r="M94" s="313"/>
      <c r="N94" s="313">
        <f t="shared" ref="N94" si="126">(N93/O93)*100</f>
        <v>4.6428571428571432</v>
      </c>
      <c r="O94" s="313"/>
      <c r="P94" s="313"/>
      <c r="Q94" s="313">
        <f t="shared" ref="Q94" si="127">(Q93/R93)*100</f>
        <v>4.6893317702227435</v>
      </c>
      <c r="R94" s="313"/>
      <c r="S94" s="313"/>
    </row>
    <row r="95" spans="1:28" ht="27.95" customHeight="1" x14ac:dyDescent="0.2">
      <c r="A95" s="540"/>
      <c r="B95" s="532">
        <v>44</v>
      </c>
      <c r="C95" s="381" t="s">
        <v>134</v>
      </c>
      <c r="D95" s="534" t="s">
        <v>135</v>
      </c>
      <c r="E95" s="477" t="s">
        <v>366</v>
      </c>
      <c r="F95" s="373">
        <v>0.27</v>
      </c>
      <c r="G95" s="417" t="s">
        <v>28</v>
      </c>
      <c r="H95" s="49">
        <v>46</v>
      </c>
      <c r="I95" s="314">
        <v>89</v>
      </c>
      <c r="J95" s="315"/>
      <c r="K95" s="49">
        <v>42</v>
      </c>
      <c r="L95" s="314">
        <v>103</v>
      </c>
      <c r="M95" s="315"/>
      <c r="N95" s="49">
        <v>25</v>
      </c>
      <c r="O95" s="314">
        <v>75</v>
      </c>
      <c r="P95" s="315"/>
      <c r="Q95" s="52">
        <f>H95+K95+N95</f>
        <v>113</v>
      </c>
      <c r="R95" s="314">
        <f>I95+L95+O95</f>
        <v>267</v>
      </c>
      <c r="S95" s="315"/>
    </row>
    <row r="96" spans="1:28" ht="27.95" customHeight="1" x14ac:dyDescent="0.2">
      <c r="A96" s="540"/>
      <c r="B96" s="532"/>
      <c r="C96" s="381"/>
      <c r="D96" s="534"/>
      <c r="E96" s="477"/>
      <c r="F96" s="387"/>
      <c r="G96" s="417"/>
      <c r="H96" s="323">
        <f t="shared" ref="H96" si="128">(H95/I95)*100</f>
        <v>51.68539325842697</v>
      </c>
      <c r="I96" s="323"/>
      <c r="J96" s="323"/>
      <c r="K96" s="323">
        <f t="shared" ref="K96" si="129">(K95/L95)*100</f>
        <v>40.776699029126213</v>
      </c>
      <c r="L96" s="323"/>
      <c r="M96" s="323"/>
      <c r="N96" s="323">
        <f t="shared" ref="N96" si="130">(N95/O95)*100</f>
        <v>33.333333333333329</v>
      </c>
      <c r="O96" s="323"/>
      <c r="P96" s="323"/>
      <c r="Q96" s="323">
        <f t="shared" ref="Q96" si="131">(Q95/R95)*100</f>
        <v>42.322097378277149</v>
      </c>
      <c r="R96" s="323"/>
      <c r="S96" s="323"/>
      <c r="T96" s="48"/>
      <c r="U96" s="48"/>
      <c r="V96" s="48"/>
      <c r="W96" s="48"/>
      <c r="X96" s="48"/>
      <c r="Y96" s="48"/>
      <c r="Z96" s="48"/>
      <c r="AA96" s="48"/>
      <c r="AB96" s="48"/>
    </row>
    <row r="97" spans="1:19" ht="27.95" customHeight="1" x14ac:dyDescent="0.2">
      <c r="A97" s="540"/>
      <c r="B97" s="532">
        <v>45</v>
      </c>
      <c r="C97" s="381" t="s">
        <v>136</v>
      </c>
      <c r="D97" s="534" t="s">
        <v>137</v>
      </c>
      <c r="E97" s="538" t="s">
        <v>367</v>
      </c>
      <c r="F97" s="387" t="s">
        <v>281</v>
      </c>
      <c r="G97" s="417" t="s">
        <v>28</v>
      </c>
      <c r="H97" s="49">
        <v>0</v>
      </c>
      <c r="I97" s="314">
        <v>277</v>
      </c>
      <c r="J97" s="315"/>
      <c r="K97" s="49">
        <v>0</v>
      </c>
      <c r="L97" s="314">
        <v>296</v>
      </c>
      <c r="M97" s="315"/>
      <c r="N97" s="49">
        <v>0</v>
      </c>
      <c r="O97" s="314">
        <v>280</v>
      </c>
      <c r="P97" s="315"/>
      <c r="Q97" s="52">
        <f>H97+K97+N97</f>
        <v>0</v>
      </c>
      <c r="R97" s="314">
        <f>I97+L97+O97</f>
        <v>853</v>
      </c>
      <c r="S97" s="315"/>
    </row>
    <row r="98" spans="1:19" ht="27.95" customHeight="1" x14ac:dyDescent="0.2">
      <c r="A98" s="540"/>
      <c r="B98" s="532"/>
      <c r="C98" s="381"/>
      <c r="D98" s="534"/>
      <c r="E98" s="538"/>
      <c r="F98" s="387"/>
      <c r="G98" s="417"/>
      <c r="H98" s="313">
        <f t="shared" ref="H98" si="132">(H97/I97)*100</f>
        <v>0</v>
      </c>
      <c r="I98" s="313"/>
      <c r="J98" s="313"/>
      <c r="K98" s="313">
        <f t="shared" ref="K98" si="133">(K97/L97)*100</f>
        <v>0</v>
      </c>
      <c r="L98" s="313"/>
      <c r="M98" s="313"/>
      <c r="N98" s="313">
        <f t="shared" ref="N98" si="134">(N97/O97)*100</f>
        <v>0</v>
      </c>
      <c r="O98" s="313"/>
      <c r="P98" s="313"/>
      <c r="Q98" s="313">
        <f t="shared" ref="Q98" si="135">(Q97/R97)*100</f>
        <v>0</v>
      </c>
      <c r="R98" s="313"/>
      <c r="S98" s="313"/>
    </row>
    <row r="99" spans="1:19" ht="27.95" customHeight="1" x14ac:dyDescent="0.2">
      <c r="A99" s="540"/>
      <c r="B99" s="532">
        <v>46</v>
      </c>
      <c r="C99" s="381" t="s">
        <v>138</v>
      </c>
      <c r="D99" s="534" t="s">
        <v>139</v>
      </c>
      <c r="E99" s="538" t="s">
        <v>368</v>
      </c>
      <c r="F99" s="387" t="s">
        <v>281</v>
      </c>
      <c r="G99" s="417" t="s">
        <v>28</v>
      </c>
      <c r="H99" s="49">
        <v>0</v>
      </c>
      <c r="I99" s="314">
        <v>277</v>
      </c>
      <c r="J99" s="315"/>
      <c r="K99" s="49">
        <v>0</v>
      </c>
      <c r="L99" s="314">
        <v>296</v>
      </c>
      <c r="M99" s="315"/>
      <c r="N99" s="49">
        <v>0</v>
      </c>
      <c r="O99" s="314">
        <v>280</v>
      </c>
      <c r="P99" s="315"/>
      <c r="Q99" s="52">
        <f>H99+K99+N99</f>
        <v>0</v>
      </c>
      <c r="R99" s="314">
        <f>I99+L99+O99</f>
        <v>853</v>
      </c>
      <c r="S99" s="315"/>
    </row>
    <row r="100" spans="1:19" ht="27.95" customHeight="1" x14ac:dyDescent="0.2">
      <c r="A100" s="540"/>
      <c r="B100" s="532"/>
      <c r="C100" s="381"/>
      <c r="D100" s="534"/>
      <c r="E100" s="538"/>
      <c r="F100" s="387"/>
      <c r="G100" s="417"/>
      <c r="H100" s="313">
        <f t="shared" ref="H100" si="136">(H99/I99)*100</f>
        <v>0</v>
      </c>
      <c r="I100" s="313"/>
      <c r="J100" s="313"/>
      <c r="K100" s="313">
        <f t="shared" ref="K100" si="137">(K99/L99)*100</f>
        <v>0</v>
      </c>
      <c r="L100" s="313"/>
      <c r="M100" s="313"/>
      <c r="N100" s="313">
        <f t="shared" ref="N100" si="138">(N99/O99)*100</f>
        <v>0</v>
      </c>
      <c r="O100" s="313"/>
      <c r="P100" s="313"/>
      <c r="Q100" s="313">
        <f t="shared" ref="Q100" si="139">(Q99/R99)*100</f>
        <v>0</v>
      </c>
      <c r="R100" s="313"/>
      <c r="S100" s="313"/>
    </row>
    <row r="101" spans="1:19" ht="27.95" customHeight="1" x14ac:dyDescent="0.2">
      <c r="A101" s="540"/>
      <c r="B101" s="532">
        <v>47</v>
      </c>
      <c r="C101" s="381" t="s">
        <v>140</v>
      </c>
      <c r="D101" s="545" t="s">
        <v>141</v>
      </c>
      <c r="E101" s="536" t="s">
        <v>369</v>
      </c>
      <c r="F101" s="387" t="s">
        <v>526</v>
      </c>
      <c r="G101" s="432" t="s">
        <v>38</v>
      </c>
      <c r="H101" s="49">
        <v>22</v>
      </c>
      <c r="I101" s="314">
        <v>89</v>
      </c>
      <c r="J101" s="315"/>
      <c r="K101" s="49">
        <v>12</v>
      </c>
      <c r="L101" s="314">
        <v>103</v>
      </c>
      <c r="M101" s="315"/>
      <c r="N101" s="49">
        <v>9</v>
      </c>
      <c r="O101" s="314">
        <v>75</v>
      </c>
      <c r="P101" s="315"/>
      <c r="Q101" s="52">
        <f>H101+K101+N101</f>
        <v>43</v>
      </c>
      <c r="R101" s="314">
        <f>I101+L101+O101</f>
        <v>267</v>
      </c>
      <c r="S101" s="315"/>
    </row>
    <row r="102" spans="1:19" ht="27.95" customHeight="1" x14ac:dyDescent="0.2">
      <c r="A102" s="540"/>
      <c r="B102" s="532"/>
      <c r="C102" s="381"/>
      <c r="D102" s="545"/>
      <c r="E102" s="536"/>
      <c r="F102" s="387"/>
      <c r="G102" s="432"/>
      <c r="H102" s="323">
        <f t="shared" ref="H102" si="140">H101/I101</f>
        <v>0.24719101123595505</v>
      </c>
      <c r="I102" s="323"/>
      <c r="J102" s="323"/>
      <c r="K102" s="323">
        <f t="shared" ref="K102" si="141">K101/L101</f>
        <v>0.11650485436893204</v>
      </c>
      <c r="L102" s="323"/>
      <c r="M102" s="323"/>
      <c r="N102" s="323">
        <f t="shared" ref="N102" si="142">N101/O101</f>
        <v>0.12</v>
      </c>
      <c r="O102" s="323"/>
      <c r="P102" s="323"/>
      <c r="Q102" s="323">
        <f t="shared" ref="Q102" si="143">Q101/R101</f>
        <v>0.16104868913857678</v>
      </c>
      <c r="R102" s="323"/>
      <c r="S102" s="323"/>
    </row>
    <row r="103" spans="1:19" ht="27.95" customHeight="1" x14ac:dyDescent="0.2">
      <c r="A103" s="540"/>
      <c r="B103" s="532">
        <v>48</v>
      </c>
      <c r="C103" s="381" t="s">
        <v>142</v>
      </c>
      <c r="D103" s="534" t="s">
        <v>143</v>
      </c>
      <c r="E103" s="536" t="s">
        <v>370</v>
      </c>
      <c r="F103" s="387" t="s">
        <v>526</v>
      </c>
      <c r="G103" s="432" t="s">
        <v>38</v>
      </c>
      <c r="H103" s="49">
        <v>4</v>
      </c>
      <c r="I103" s="314">
        <v>89</v>
      </c>
      <c r="J103" s="315"/>
      <c r="K103" s="49">
        <v>12</v>
      </c>
      <c r="L103" s="314">
        <v>103</v>
      </c>
      <c r="M103" s="315"/>
      <c r="N103" s="49">
        <v>4</v>
      </c>
      <c r="O103" s="314">
        <v>75</v>
      </c>
      <c r="P103" s="315"/>
      <c r="Q103" s="52">
        <f>H103+K103+N103</f>
        <v>20</v>
      </c>
      <c r="R103" s="314">
        <f>I103+L103+O103</f>
        <v>267</v>
      </c>
      <c r="S103" s="315"/>
    </row>
    <row r="104" spans="1:19" ht="30" customHeight="1" x14ac:dyDescent="0.2">
      <c r="A104" s="540"/>
      <c r="B104" s="532"/>
      <c r="C104" s="381"/>
      <c r="D104" s="534"/>
      <c r="E104" s="536"/>
      <c r="F104" s="387"/>
      <c r="G104" s="432"/>
      <c r="H104" s="323">
        <f t="shared" ref="H104" si="144">H103/I103</f>
        <v>4.49438202247191E-2</v>
      </c>
      <c r="I104" s="323"/>
      <c r="J104" s="323"/>
      <c r="K104" s="323">
        <f t="shared" ref="K104" si="145">K103/L103</f>
        <v>0.11650485436893204</v>
      </c>
      <c r="L104" s="323"/>
      <c r="M104" s="323"/>
      <c r="N104" s="323">
        <f t="shared" ref="N104" si="146">N103/O103</f>
        <v>5.3333333333333337E-2</v>
      </c>
      <c r="O104" s="323"/>
      <c r="P104" s="323"/>
      <c r="Q104" s="323">
        <f t="shared" ref="Q104" si="147">Q103/R103</f>
        <v>7.4906367041198504E-2</v>
      </c>
      <c r="R104" s="323"/>
      <c r="S104" s="323"/>
    </row>
    <row r="105" spans="1:19" ht="27.95" customHeight="1" x14ac:dyDescent="0.2">
      <c r="A105" s="540"/>
      <c r="B105" s="532">
        <v>49</v>
      </c>
      <c r="C105" s="381" t="s">
        <v>144</v>
      </c>
      <c r="D105" s="534" t="s">
        <v>145</v>
      </c>
      <c r="E105" s="538" t="s">
        <v>371</v>
      </c>
      <c r="F105" s="387" t="s">
        <v>133</v>
      </c>
      <c r="G105" s="417" t="s">
        <v>28</v>
      </c>
      <c r="H105" s="49">
        <v>0</v>
      </c>
      <c r="I105" s="314">
        <v>277</v>
      </c>
      <c r="J105" s="315"/>
      <c r="K105" s="49">
        <v>0</v>
      </c>
      <c r="L105" s="314">
        <v>296</v>
      </c>
      <c r="M105" s="315"/>
      <c r="N105" s="49">
        <v>0</v>
      </c>
      <c r="O105" s="314">
        <v>280</v>
      </c>
      <c r="P105" s="315"/>
      <c r="Q105" s="52">
        <f>H105+K105+N105</f>
        <v>0</v>
      </c>
      <c r="R105" s="314">
        <f>I105+L105+O105</f>
        <v>853</v>
      </c>
      <c r="S105" s="315"/>
    </row>
    <row r="106" spans="1:19" ht="27.95" customHeight="1" x14ac:dyDescent="0.2">
      <c r="A106" s="540"/>
      <c r="B106" s="532"/>
      <c r="C106" s="381"/>
      <c r="D106" s="534"/>
      <c r="E106" s="538"/>
      <c r="F106" s="387"/>
      <c r="G106" s="417"/>
      <c r="H106" s="313">
        <f t="shared" ref="H106" si="148">(H105/I105)*100</f>
        <v>0</v>
      </c>
      <c r="I106" s="313"/>
      <c r="J106" s="313"/>
      <c r="K106" s="313">
        <f t="shared" ref="K106" si="149">(K105/L105)*100</f>
        <v>0</v>
      </c>
      <c r="L106" s="313"/>
      <c r="M106" s="313"/>
      <c r="N106" s="313">
        <f t="shared" ref="N106" si="150">(N105/O105)*100</f>
        <v>0</v>
      </c>
      <c r="O106" s="313"/>
      <c r="P106" s="313"/>
      <c r="Q106" s="313">
        <f t="shared" ref="Q106" si="151">(Q105/R105)*100</f>
        <v>0</v>
      </c>
      <c r="R106" s="313"/>
      <c r="S106" s="313"/>
    </row>
    <row r="107" spans="1:19" ht="27.95" customHeight="1" x14ac:dyDescent="0.2">
      <c r="A107" s="540"/>
      <c r="B107" s="532">
        <v>50</v>
      </c>
      <c r="C107" s="381" t="s">
        <v>146</v>
      </c>
      <c r="D107" s="534" t="s">
        <v>147</v>
      </c>
      <c r="E107" s="536" t="s">
        <v>372</v>
      </c>
      <c r="F107" s="387" t="s">
        <v>27</v>
      </c>
      <c r="G107" s="417" t="s">
        <v>28</v>
      </c>
      <c r="H107" s="49">
        <v>0</v>
      </c>
      <c r="I107" s="314">
        <v>277</v>
      </c>
      <c r="J107" s="315"/>
      <c r="K107" s="49">
        <v>0</v>
      </c>
      <c r="L107" s="314">
        <v>296</v>
      </c>
      <c r="M107" s="315"/>
      <c r="N107" s="49">
        <v>0</v>
      </c>
      <c r="O107" s="314">
        <v>280</v>
      </c>
      <c r="P107" s="315"/>
      <c r="Q107" s="52">
        <f>H107+K107+N107</f>
        <v>0</v>
      </c>
      <c r="R107" s="314">
        <f>I107+L107+O107</f>
        <v>853</v>
      </c>
      <c r="S107" s="315"/>
    </row>
    <row r="108" spans="1:19" ht="28.5" customHeight="1" thickBot="1" x14ac:dyDescent="0.25">
      <c r="A108" s="541"/>
      <c r="B108" s="533"/>
      <c r="C108" s="408"/>
      <c r="D108" s="535"/>
      <c r="E108" s="537"/>
      <c r="F108" s="422"/>
      <c r="G108" s="423"/>
      <c r="H108" s="313">
        <f t="shared" ref="H108" si="152">(H107/I107)*100</f>
        <v>0</v>
      </c>
      <c r="I108" s="313"/>
      <c r="J108" s="313"/>
      <c r="K108" s="313">
        <f t="shared" ref="K108" si="153">(K107/L107)*100</f>
        <v>0</v>
      </c>
      <c r="L108" s="313"/>
      <c r="M108" s="313"/>
      <c r="N108" s="313">
        <f t="shared" ref="N108" si="154">(N107/O107)*100</f>
        <v>0</v>
      </c>
      <c r="O108" s="313"/>
      <c r="P108" s="313"/>
      <c r="Q108" s="313">
        <f t="shared" ref="Q108" si="155">(Q107/R107)*100</f>
        <v>0</v>
      </c>
      <c r="R108" s="313"/>
      <c r="S108" s="313"/>
    </row>
    <row r="109" spans="1:19" ht="27.95" customHeight="1" x14ac:dyDescent="0.2">
      <c r="A109" s="523" t="s">
        <v>277</v>
      </c>
      <c r="B109" s="526">
        <v>51</v>
      </c>
      <c r="C109" s="527" t="s">
        <v>262</v>
      </c>
      <c r="D109" s="528" t="s">
        <v>263</v>
      </c>
      <c r="E109" s="529" t="s">
        <v>373</v>
      </c>
      <c r="F109" s="531" t="s">
        <v>281</v>
      </c>
      <c r="G109" s="430" t="s">
        <v>28</v>
      </c>
      <c r="H109" s="49">
        <v>3</v>
      </c>
      <c r="I109" s="314">
        <v>89</v>
      </c>
      <c r="J109" s="315"/>
      <c r="K109" s="49">
        <v>1</v>
      </c>
      <c r="L109" s="314">
        <v>103</v>
      </c>
      <c r="M109" s="315"/>
      <c r="N109" s="49">
        <v>3</v>
      </c>
      <c r="O109" s="314">
        <v>75</v>
      </c>
      <c r="P109" s="315"/>
      <c r="Q109" s="52">
        <f>H109+K109+N109</f>
        <v>7</v>
      </c>
      <c r="R109" s="314">
        <f>I109+L109+O109</f>
        <v>267</v>
      </c>
      <c r="S109" s="315"/>
    </row>
    <row r="110" spans="1:19" ht="27.95" customHeight="1" x14ac:dyDescent="0.2">
      <c r="A110" s="524"/>
      <c r="B110" s="522"/>
      <c r="C110" s="520"/>
      <c r="D110" s="521"/>
      <c r="E110" s="530"/>
      <c r="F110" s="387"/>
      <c r="G110" s="417"/>
      <c r="H110" s="323">
        <f t="shared" ref="H110" si="156">(H109/I109)*100</f>
        <v>3.3707865168539324</v>
      </c>
      <c r="I110" s="323"/>
      <c r="J110" s="323"/>
      <c r="K110" s="323">
        <f t="shared" ref="K110" si="157">(K109/L109)*100</f>
        <v>0.97087378640776689</v>
      </c>
      <c r="L110" s="323"/>
      <c r="M110" s="323"/>
      <c r="N110" s="323">
        <f t="shared" ref="N110" si="158">(N109/O109)*100</f>
        <v>4</v>
      </c>
      <c r="O110" s="323"/>
      <c r="P110" s="323"/>
      <c r="Q110" s="323">
        <f t="shared" ref="Q110" si="159">(Q109/R109)*100</f>
        <v>2.6217228464419478</v>
      </c>
      <c r="R110" s="323"/>
      <c r="S110" s="323"/>
    </row>
    <row r="111" spans="1:19" ht="27.95" customHeight="1" x14ac:dyDescent="0.2">
      <c r="A111" s="524"/>
      <c r="B111" s="522">
        <v>52</v>
      </c>
      <c r="C111" s="520" t="s">
        <v>264</v>
      </c>
      <c r="D111" s="521" t="s">
        <v>265</v>
      </c>
      <c r="E111" s="385" t="s">
        <v>374</v>
      </c>
      <c r="F111" s="373">
        <v>1</v>
      </c>
      <c r="G111" s="417" t="s">
        <v>28</v>
      </c>
      <c r="H111" s="49">
        <v>0</v>
      </c>
      <c r="I111" s="314">
        <v>89</v>
      </c>
      <c r="J111" s="315"/>
      <c r="K111" s="49">
        <v>0</v>
      </c>
      <c r="L111" s="314">
        <v>103</v>
      </c>
      <c r="M111" s="315"/>
      <c r="N111" s="49">
        <v>0</v>
      </c>
      <c r="O111" s="314">
        <v>75</v>
      </c>
      <c r="P111" s="315"/>
      <c r="Q111" s="52">
        <f>H111+K111+N111</f>
        <v>0</v>
      </c>
      <c r="R111" s="314">
        <f>I111+L111+O111</f>
        <v>267</v>
      </c>
      <c r="S111" s="315"/>
    </row>
    <row r="112" spans="1:19" ht="27.95" customHeight="1" x14ac:dyDescent="0.2">
      <c r="A112" s="524"/>
      <c r="B112" s="522"/>
      <c r="C112" s="520"/>
      <c r="D112" s="521"/>
      <c r="E112" s="385"/>
      <c r="F112" s="387"/>
      <c r="G112" s="417"/>
      <c r="H112" s="323">
        <f t="shared" ref="H112" si="160">(H111/I111)*100</f>
        <v>0</v>
      </c>
      <c r="I112" s="323"/>
      <c r="J112" s="323"/>
      <c r="K112" s="323">
        <f t="shared" ref="K112" si="161">(K111/L111)*100</f>
        <v>0</v>
      </c>
      <c r="L112" s="323"/>
      <c r="M112" s="323"/>
      <c r="N112" s="323">
        <f t="shared" ref="N112" si="162">(N111/O111)*100</f>
        <v>0</v>
      </c>
      <c r="O112" s="323"/>
      <c r="P112" s="323"/>
      <c r="Q112" s="323">
        <f t="shared" ref="Q112" si="163">(Q111/R111)*100</f>
        <v>0</v>
      </c>
      <c r="R112" s="323"/>
      <c r="S112" s="323"/>
    </row>
    <row r="113" spans="1:34" ht="27.95" customHeight="1" x14ac:dyDescent="0.2">
      <c r="A113" s="524"/>
      <c r="B113" s="522">
        <v>53</v>
      </c>
      <c r="C113" s="520" t="s">
        <v>266</v>
      </c>
      <c r="D113" s="521" t="s">
        <v>267</v>
      </c>
      <c r="E113" s="385" t="s">
        <v>375</v>
      </c>
      <c r="F113" s="387" t="s">
        <v>281</v>
      </c>
      <c r="G113" s="417" t="s">
        <v>28</v>
      </c>
      <c r="H113" s="49">
        <v>0</v>
      </c>
      <c r="I113" s="314">
        <v>89</v>
      </c>
      <c r="J113" s="315"/>
      <c r="K113" s="49">
        <v>0</v>
      </c>
      <c r="L113" s="314">
        <v>103</v>
      </c>
      <c r="M113" s="315"/>
      <c r="N113" s="49">
        <v>0</v>
      </c>
      <c r="O113" s="314">
        <v>75</v>
      </c>
      <c r="P113" s="315"/>
      <c r="Q113" s="52">
        <f>H113+K113+N113</f>
        <v>0</v>
      </c>
      <c r="R113" s="314">
        <f>I113+L113+O113</f>
        <v>267</v>
      </c>
      <c r="S113" s="315"/>
    </row>
    <row r="114" spans="1:34" ht="27.95" customHeight="1" x14ac:dyDescent="0.2">
      <c r="A114" s="524"/>
      <c r="B114" s="522"/>
      <c r="C114" s="520"/>
      <c r="D114" s="521"/>
      <c r="E114" s="385"/>
      <c r="F114" s="387"/>
      <c r="G114" s="417"/>
      <c r="H114" s="323">
        <f t="shared" ref="H114" si="164">(H113/I113)*100</f>
        <v>0</v>
      </c>
      <c r="I114" s="323"/>
      <c r="J114" s="323"/>
      <c r="K114" s="323">
        <f t="shared" ref="K114" si="165">(K113/L113)*100</f>
        <v>0</v>
      </c>
      <c r="L114" s="323"/>
      <c r="M114" s="323"/>
      <c r="N114" s="323">
        <f t="shared" ref="N114" si="166">(N113/O113)*100</f>
        <v>0</v>
      </c>
      <c r="O114" s="323"/>
      <c r="P114" s="323"/>
      <c r="Q114" s="323">
        <f t="shared" ref="Q114" si="167">(Q113/R113)*100</f>
        <v>0</v>
      </c>
      <c r="R114" s="323"/>
      <c r="S114" s="323"/>
    </row>
    <row r="115" spans="1:34" ht="27.95" customHeight="1" x14ac:dyDescent="0.2">
      <c r="A115" s="524"/>
      <c r="B115" s="522">
        <v>54</v>
      </c>
      <c r="C115" s="520" t="s">
        <v>268</v>
      </c>
      <c r="D115" s="521" t="s">
        <v>269</v>
      </c>
      <c r="E115" s="385" t="s">
        <v>376</v>
      </c>
      <c r="F115" s="387" t="s">
        <v>45</v>
      </c>
      <c r="G115" s="417" t="s">
        <v>28</v>
      </c>
      <c r="H115" s="49">
        <v>2</v>
      </c>
      <c r="I115" s="314">
        <v>89</v>
      </c>
      <c r="J115" s="315"/>
      <c r="K115" s="49">
        <v>4</v>
      </c>
      <c r="L115" s="314">
        <v>103</v>
      </c>
      <c r="M115" s="315"/>
      <c r="N115" s="49">
        <v>2</v>
      </c>
      <c r="O115" s="314">
        <v>75</v>
      </c>
      <c r="P115" s="315"/>
      <c r="Q115" s="52"/>
      <c r="R115" s="314"/>
      <c r="S115" s="315"/>
    </row>
    <row r="116" spans="1:34" ht="27.95" customHeight="1" x14ac:dyDescent="0.2">
      <c r="A116" s="524"/>
      <c r="B116" s="522"/>
      <c r="C116" s="520"/>
      <c r="D116" s="521"/>
      <c r="E116" s="385"/>
      <c r="F116" s="387"/>
      <c r="G116" s="417"/>
      <c r="H116" s="323">
        <f t="shared" ref="H116" si="168">(H115/I115)*100</f>
        <v>2.2471910112359552</v>
      </c>
      <c r="I116" s="323"/>
      <c r="J116" s="323"/>
      <c r="K116" s="323">
        <f t="shared" ref="K116" si="169">(K115/L115)*100</f>
        <v>3.8834951456310676</v>
      </c>
      <c r="L116" s="323"/>
      <c r="M116" s="323"/>
      <c r="N116" s="323">
        <f t="shared" ref="N116" si="170">(N115/O115)*100</f>
        <v>2.666666666666667</v>
      </c>
      <c r="O116" s="323"/>
      <c r="P116" s="323"/>
      <c r="Q116" s="323" t="e">
        <f t="shared" ref="Q116" si="171">(Q115/R115)*100</f>
        <v>#DIV/0!</v>
      </c>
      <c r="R116" s="323"/>
      <c r="S116" s="323"/>
    </row>
    <row r="117" spans="1:34" ht="15" customHeight="1" x14ac:dyDescent="0.2">
      <c r="A117" s="524"/>
      <c r="B117" s="522">
        <v>55</v>
      </c>
      <c r="C117" s="520" t="s">
        <v>270</v>
      </c>
      <c r="D117" s="521" t="s">
        <v>271</v>
      </c>
      <c r="E117" s="385" t="s">
        <v>377</v>
      </c>
      <c r="F117" s="479"/>
      <c r="G117" s="417" t="s">
        <v>28</v>
      </c>
      <c r="H117" s="316">
        <v>1</v>
      </c>
      <c r="I117" s="317"/>
      <c r="J117" s="318"/>
      <c r="K117" s="316">
        <v>0</v>
      </c>
      <c r="L117" s="317"/>
      <c r="M117" s="318"/>
      <c r="N117" s="316">
        <v>0</v>
      </c>
      <c r="O117" s="317"/>
      <c r="P117" s="318"/>
      <c r="Q117" s="316">
        <f>H117+K117+N117</f>
        <v>1</v>
      </c>
      <c r="R117" s="317"/>
      <c r="S117" s="318"/>
    </row>
    <row r="118" spans="1:34" s="43" customFormat="1" ht="24.75" customHeight="1" thickBot="1" x14ac:dyDescent="0.3">
      <c r="A118" s="525"/>
      <c r="B118" s="542"/>
      <c r="C118" s="543"/>
      <c r="D118" s="544"/>
      <c r="E118" s="389"/>
      <c r="F118" s="480"/>
      <c r="G118" s="418"/>
      <c r="H118" s="319"/>
      <c r="I118" s="320"/>
      <c r="J118" s="321"/>
      <c r="K118" s="319"/>
      <c r="L118" s="320"/>
      <c r="M118" s="321"/>
      <c r="N118" s="319"/>
      <c r="O118" s="320"/>
      <c r="P118" s="321"/>
      <c r="Q118" s="319"/>
      <c r="R118" s="320"/>
      <c r="S118" s="32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</row>
    <row r="119" spans="1:34" ht="27.95" customHeight="1" x14ac:dyDescent="0.2">
      <c r="A119" s="504" t="s">
        <v>149</v>
      </c>
      <c r="B119" s="507">
        <v>56</v>
      </c>
      <c r="C119" s="509" t="s">
        <v>306</v>
      </c>
      <c r="D119" s="511" t="s">
        <v>286</v>
      </c>
      <c r="E119" s="513" t="s">
        <v>378</v>
      </c>
      <c r="F119" s="444">
        <v>1</v>
      </c>
      <c r="G119" s="470" t="s">
        <v>28</v>
      </c>
      <c r="H119" s="49">
        <v>1179</v>
      </c>
      <c r="I119" s="314">
        <v>1179</v>
      </c>
      <c r="J119" s="315"/>
      <c r="K119" s="49">
        <v>1133</v>
      </c>
      <c r="L119" s="314">
        <v>1133</v>
      </c>
      <c r="M119" s="315"/>
      <c r="N119" s="49">
        <v>981</v>
      </c>
      <c r="O119" s="314">
        <v>981</v>
      </c>
      <c r="P119" s="315"/>
      <c r="Q119" s="52">
        <f>H119+K119+N119</f>
        <v>3293</v>
      </c>
      <c r="R119" s="314">
        <f>I119+L119+O119</f>
        <v>3293</v>
      </c>
      <c r="S119" s="315"/>
    </row>
    <row r="120" spans="1:34" ht="27.95" customHeight="1" x14ac:dyDescent="0.2">
      <c r="A120" s="505"/>
      <c r="B120" s="508"/>
      <c r="C120" s="510"/>
      <c r="D120" s="512"/>
      <c r="E120" s="477"/>
      <c r="F120" s="387"/>
      <c r="G120" s="417"/>
      <c r="H120" s="313">
        <f t="shared" ref="H120" si="172">(H119/I119)*100</f>
        <v>100</v>
      </c>
      <c r="I120" s="313"/>
      <c r="J120" s="313"/>
      <c r="K120" s="313">
        <f t="shared" ref="K120" si="173">(K119/L119)*100</f>
        <v>100</v>
      </c>
      <c r="L120" s="313"/>
      <c r="M120" s="313"/>
      <c r="N120" s="313">
        <f t="shared" ref="N120" si="174">(N119/O119)*100</f>
        <v>100</v>
      </c>
      <c r="O120" s="313"/>
      <c r="P120" s="313"/>
      <c r="Q120" s="313">
        <f t="shared" ref="Q120" si="175">(Q119/R119)*100</f>
        <v>100</v>
      </c>
      <c r="R120" s="313"/>
      <c r="S120" s="313"/>
    </row>
    <row r="121" spans="1:34" ht="27.95" customHeight="1" x14ac:dyDescent="0.2">
      <c r="A121" s="505"/>
      <c r="B121" s="508">
        <v>57</v>
      </c>
      <c r="C121" s="510" t="s">
        <v>307</v>
      </c>
      <c r="D121" s="512" t="s">
        <v>153</v>
      </c>
      <c r="E121" s="477" t="s">
        <v>379</v>
      </c>
      <c r="F121" s="373">
        <v>0.95</v>
      </c>
      <c r="G121" s="417" t="s">
        <v>28</v>
      </c>
      <c r="H121" s="49">
        <v>4</v>
      </c>
      <c r="I121" s="314">
        <v>4</v>
      </c>
      <c r="J121" s="315"/>
      <c r="K121" s="49">
        <v>4</v>
      </c>
      <c r="L121" s="314">
        <v>4</v>
      </c>
      <c r="M121" s="315"/>
      <c r="N121" s="49">
        <v>6</v>
      </c>
      <c r="O121" s="314">
        <v>6</v>
      </c>
      <c r="P121" s="315"/>
      <c r="Q121" s="52">
        <f>H121+K121+N121</f>
        <v>14</v>
      </c>
      <c r="R121" s="314">
        <f>I121+L121+O121</f>
        <v>14</v>
      </c>
      <c r="S121" s="315"/>
    </row>
    <row r="122" spans="1:34" ht="27.95" customHeight="1" x14ac:dyDescent="0.2">
      <c r="A122" s="505"/>
      <c r="B122" s="508"/>
      <c r="C122" s="510"/>
      <c r="D122" s="512"/>
      <c r="E122" s="477"/>
      <c r="F122" s="387"/>
      <c r="G122" s="417"/>
      <c r="H122" s="313">
        <f t="shared" ref="H122" si="176">(H121/I121)*100</f>
        <v>100</v>
      </c>
      <c r="I122" s="313"/>
      <c r="J122" s="313"/>
      <c r="K122" s="313">
        <f t="shared" ref="K122" si="177">(K121/L121)*100</f>
        <v>100</v>
      </c>
      <c r="L122" s="313"/>
      <c r="M122" s="313"/>
      <c r="N122" s="313">
        <f t="shared" ref="N122" si="178">(N121/O121)*100</f>
        <v>100</v>
      </c>
      <c r="O122" s="313"/>
      <c r="P122" s="313"/>
      <c r="Q122" s="313">
        <f t="shared" ref="Q122" si="179">(Q121/R121)*100</f>
        <v>100</v>
      </c>
      <c r="R122" s="313"/>
      <c r="S122" s="313"/>
    </row>
    <row r="123" spans="1:34" ht="27.95" customHeight="1" x14ac:dyDescent="0.2">
      <c r="A123" s="505"/>
      <c r="B123" s="508">
        <v>58</v>
      </c>
      <c r="C123" s="510" t="s">
        <v>308</v>
      </c>
      <c r="D123" s="512" t="s">
        <v>155</v>
      </c>
      <c r="E123" s="477" t="s">
        <v>380</v>
      </c>
      <c r="F123" s="373">
        <v>0.95</v>
      </c>
      <c r="G123" s="417" t="s">
        <v>28</v>
      </c>
      <c r="H123" s="49">
        <v>762</v>
      </c>
      <c r="I123" s="314">
        <v>765</v>
      </c>
      <c r="J123" s="315"/>
      <c r="K123" s="49">
        <v>610</v>
      </c>
      <c r="L123" s="314">
        <v>611</v>
      </c>
      <c r="M123" s="315"/>
      <c r="N123" s="49">
        <v>488</v>
      </c>
      <c r="O123" s="314">
        <v>488</v>
      </c>
      <c r="P123" s="315"/>
      <c r="Q123" s="52">
        <f>H123+K123+N123</f>
        <v>1860</v>
      </c>
      <c r="R123" s="314">
        <f>I123+L123+O123</f>
        <v>1864</v>
      </c>
      <c r="S123" s="315"/>
    </row>
    <row r="124" spans="1:34" ht="27.95" customHeight="1" x14ac:dyDescent="0.2">
      <c r="A124" s="505"/>
      <c r="B124" s="508"/>
      <c r="C124" s="510"/>
      <c r="D124" s="512"/>
      <c r="E124" s="477"/>
      <c r="F124" s="387"/>
      <c r="G124" s="417"/>
      <c r="H124" s="313">
        <f>(H123/I123)*100</f>
        <v>99.607843137254903</v>
      </c>
      <c r="I124" s="313"/>
      <c r="J124" s="313"/>
      <c r="K124" s="313">
        <f>(K123/L123)*100</f>
        <v>99.836333878887075</v>
      </c>
      <c r="L124" s="313"/>
      <c r="M124" s="313"/>
      <c r="N124" s="313">
        <f>(N123/O123)*100</f>
        <v>100</v>
      </c>
      <c r="O124" s="313"/>
      <c r="P124" s="313"/>
      <c r="Q124" s="313">
        <f>(Q123/R123)*100</f>
        <v>99.785407725321889</v>
      </c>
      <c r="R124" s="313"/>
      <c r="S124" s="313"/>
    </row>
    <row r="125" spans="1:34" ht="27.95" customHeight="1" x14ac:dyDescent="0.2">
      <c r="A125" s="505"/>
      <c r="B125" s="508">
        <v>59</v>
      </c>
      <c r="C125" s="510" t="s">
        <v>309</v>
      </c>
      <c r="D125" s="516" t="s">
        <v>157</v>
      </c>
      <c r="E125" s="518" t="s">
        <v>381</v>
      </c>
      <c r="F125" s="373">
        <v>0.95</v>
      </c>
      <c r="G125" s="417" t="s">
        <v>28</v>
      </c>
      <c r="H125" s="49">
        <v>299</v>
      </c>
      <c r="I125" s="314">
        <v>306</v>
      </c>
      <c r="J125" s="315"/>
      <c r="K125" s="49">
        <v>232</v>
      </c>
      <c r="L125" s="314">
        <v>241</v>
      </c>
      <c r="M125" s="315"/>
      <c r="N125" s="49">
        <v>190</v>
      </c>
      <c r="O125" s="314">
        <v>198</v>
      </c>
      <c r="P125" s="315"/>
      <c r="Q125" s="52">
        <f>H125+K125+N125</f>
        <v>721</v>
      </c>
      <c r="R125" s="314">
        <f>I125+L125+O125</f>
        <v>745</v>
      </c>
      <c r="S125" s="315"/>
    </row>
    <row r="126" spans="1:34" ht="27.95" customHeight="1" x14ac:dyDescent="0.2">
      <c r="A126" s="505"/>
      <c r="B126" s="508"/>
      <c r="C126" s="510"/>
      <c r="D126" s="516"/>
      <c r="E126" s="518"/>
      <c r="F126" s="387"/>
      <c r="G126" s="417"/>
      <c r="H126" s="313">
        <f>(H125/I125)*100</f>
        <v>97.712418300653596</v>
      </c>
      <c r="I126" s="313"/>
      <c r="J126" s="313"/>
      <c r="K126" s="313">
        <f>(K125/L125)*100</f>
        <v>96.265560165975103</v>
      </c>
      <c r="L126" s="313"/>
      <c r="M126" s="313"/>
      <c r="N126" s="313">
        <f>(N125/O125)*100</f>
        <v>95.959595959595958</v>
      </c>
      <c r="O126" s="313"/>
      <c r="P126" s="313"/>
      <c r="Q126" s="313">
        <f>(Q125/R125)*100</f>
        <v>96.778523489932894</v>
      </c>
      <c r="R126" s="313"/>
      <c r="S126" s="313"/>
    </row>
    <row r="127" spans="1:34" ht="27.95" customHeight="1" x14ac:dyDescent="0.2">
      <c r="A127" s="505"/>
      <c r="B127" s="508">
        <v>60</v>
      </c>
      <c r="C127" s="510" t="s">
        <v>310</v>
      </c>
      <c r="D127" s="516" t="s">
        <v>159</v>
      </c>
      <c r="E127" s="518" t="s">
        <v>382</v>
      </c>
      <c r="F127" s="373">
        <v>0.95</v>
      </c>
      <c r="G127" s="417" t="s">
        <v>28</v>
      </c>
      <c r="H127" s="49">
        <v>31</v>
      </c>
      <c r="I127" s="314">
        <v>31</v>
      </c>
      <c r="J127" s="315"/>
      <c r="K127" s="49">
        <v>39</v>
      </c>
      <c r="L127" s="314">
        <v>39</v>
      </c>
      <c r="M127" s="315"/>
      <c r="N127" s="49">
        <v>9</v>
      </c>
      <c r="O127" s="314">
        <v>9</v>
      </c>
      <c r="P127" s="315"/>
      <c r="Q127" s="52">
        <f>H127+K127+N127</f>
        <v>79</v>
      </c>
      <c r="R127" s="314">
        <f>I127+L127+O127</f>
        <v>79</v>
      </c>
      <c r="S127" s="315"/>
    </row>
    <row r="128" spans="1:34" ht="27.95" customHeight="1" x14ac:dyDescent="0.2">
      <c r="A128" s="505"/>
      <c r="B128" s="508"/>
      <c r="C128" s="510"/>
      <c r="D128" s="516"/>
      <c r="E128" s="518"/>
      <c r="F128" s="387"/>
      <c r="G128" s="417"/>
      <c r="H128" s="313">
        <f>(H127/I127)*100</f>
        <v>100</v>
      </c>
      <c r="I128" s="313"/>
      <c r="J128" s="313"/>
      <c r="K128" s="313">
        <f>(K127/L127)*100</f>
        <v>100</v>
      </c>
      <c r="L128" s="313"/>
      <c r="M128" s="313"/>
      <c r="N128" s="313">
        <f>(N127/O127)*100</f>
        <v>100</v>
      </c>
      <c r="O128" s="313"/>
      <c r="P128" s="313"/>
      <c r="Q128" s="313">
        <f>(Q127/R127)*100</f>
        <v>100</v>
      </c>
      <c r="R128" s="313"/>
      <c r="S128" s="313"/>
    </row>
    <row r="129" spans="1:19" ht="27.95" customHeight="1" x14ac:dyDescent="0.2">
      <c r="A129" s="505"/>
      <c r="B129" s="508">
        <v>61</v>
      </c>
      <c r="C129" s="510" t="s">
        <v>311</v>
      </c>
      <c r="D129" s="516" t="s">
        <v>163</v>
      </c>
      <c r="E129" s="518" t="s">
        <v>383</v>
      </c>
      <c r="F129" s="373">
        <v>0.95</v>
      </c>
      <c r="G129" s="417" t="s">
        <v>28</v>
      </c>
      <c r="H129" s="49">
        <v>374</v>
      </c>
      <c r="I129" s="314">
        <v>381</v>
      </c>
      <c r="J129" s="315"/>
      <c r="K129" s="49">
        <v>285</v>
      </c>
      <c r="L129" s="314">
        <v>296</v>
      </c>
      <c r="M129" s="315"/>
      <c r="N129" s="49">
        <v>241</v>
      </c>
      <c r="O129" s="314">
        <v>248</v>
      </c>
      <c r="P129" s="315"/>
      <c r="Q129" s="52">
        <f>H129+K129+N129</f>
        <v>900</v>
      </c>
      <c r="R129" s="314">
        <f>I129+L129+O129</f>
        <v>925</v>
      </c>
      <c r="S129" s="315"/>
    </row>
    <row r="130" spans="1:19" ht="27.95" customHeight="1" x14ac:dyDescent="0.2">
      <c r="A130" s="505"/>
      <c r="B130" s="508"/>
      <c r="C130" s="510"/>
      <c r="D130" s="516"/>
      <c r="E130" s="518"/>
      <c r="F130" s="387"/>
      <c r="G130" s="417"/>
      <c r="H130" s="313">
        <f>(H129/I129)*100</f>
        <v>98.162729658792642</v>
      </c>
      <c r="I130" s="313"/>
      <c r="J130" s="313"/>
      <c r="K130" s="313">
        <f>(K129/L129)*100</f>
        <v>96.28378378378379</v>
      </c>
      <c r="L130" s="313"/>
      <c r="M130" s="313"/>
      <c r="N130" s="313">
        <f>(N129/O129)*100</f>
        <v>97.177419354838719</v>
      </c>
      <c r="O130" s="313"/>
      <c r="P130" s="313"/>
      <c r="Q130" s="313">
        <f>(Q129/R129)*100</f>
        <v>97.297297297297305</v>
      </c>
      <c r="R130" s="313"/>
      <c r="S130" s="313"/>
    </row>
    <row r="131" spans="1:19" ht="27.95" customHeight="1" x14ac:dyDescent="0.2">
      <c r="A131" s="505"/>
      <c r="B131" s="508">
        <v>62</v>
      </c>
      <c r="C131" s="510" t="s">
        <v>312</v>
      </c>
      <c r="D131" s="516" t="s">
        <v>165</v>
      </c>
      <c r="E131" s="518" t="s">
        <v>384</v>
      </c>
      <c r="F131" s="373">
        <v>0.95</v>
      </c>
      <c r="G131" s="417" t="s">
        <v>28</v>
      </c>
      <c r="H131" s="49">
        <v>61</v>
      </c>
      <c r="I131" s="314">
        <v>61</v>
      </c>
      <c r="J131" s="315"/>
      <c r="K131" s="49">
        <v>55</v>
      </c>
      <c r="L131" s="314">
        <v>55</v>
      </c>
      <c r="M131" s="315"/>
      <c r="N131" s="49">
        <v>48</v>
      </c>
      <c r="O131" s="314">
        <v>48</v>
      </c>
      <c r="P131" s="315"/>
      <c r="Q131" s="52">
        <f>H131+K131+N131</f>
        <v>164</v>
      </c>
      <c r="R131" s="314">
        <f>I131+L131+O131</f>
        <v>164</v>
      </c>
      <c r="S131" s="315"/>
    </row>
    <row r="132" spans="1:19" ht="27.95" customHeight="1" thickBot="1" x14ac:dyDescent="0.25">
      <c r="A132" s="506"/>
      <c r="B132" s="514"/>
      <c r="C132" s="515"/>
      <c r="D132" s="517"/>
      <c r="E132" s="519"/>
      <c r="F132" s="374"/>
      <c r="G132" s="418"/>
      <c r="H132" s="313">
        <f>(H131/I131)*100</f>
        <v>100</v>
      </c>
      <c r="I132" s="313"/>
      <c r="J132" s="313"/>
      <c r="K132" s="313">
        <f>(K131/L131)*100</f>
        <v>100</v>
      </c>
      <c r="L132" s="313"/>
      <c r="M132" s="313"/>
      <c r="N132" s="313">
        <f>(N131/O131)*100</f>
        <v>100</v>
      </c>
      <c r="O132" s="313"/>
      <c r="P132" s="313"/>
      <c r="Q132" s="313">
        <f>(Q131/R131)*100</f>
        <v>100</v>
      </c>
      <c r="R132" s="313"/>
      <c r="S132" s="313"/>
    </row>
    <row r="133" spans="1:19" ht="27.95" customHeight="1" x14ac:dyDescent="0.2">
      <c r="A133" s="497" t="s">
        <v>166</v>
      </c>
      <c r="B133" s="500">
        <v>63</v>
      </c>
      <c r="C133" s="501" t="s">
        <v>313</v>
      </c>
      <c r="D133" s="502" t="s">
        <v>168</v>
      </c>
      <c r="E133" s="469" t="s">
        <v>385</v>
      </c>
      <c r="F133" s="444">
        <v>0.98</v>
      </c>
      <c r="G133" s="431" t="s">
        <v>38</v>
      </c>
      <c r="H133" s="49">
        <v>10491</v>
      </c>
      <c r="I133" s="314">
        <v>10491</v>
      </c>
      <c r="J133" s="315"/>
      <c r="K133" s="49">
        <v>11462</v>
      </c>
      <c r="L133" s="314">
        <v>11462</v>
      </c>
      <c r="M133" s="315"/>
      <c r="N133" s="49">
        <v>10228</v>
      </c>
      <c r="O133" s="314">
        <v>10228</v>
      </c>
      <c r="P133" s="315"/>
      <c r="Q133" s="52">
        <f>H133+K133+N133</f>
        <v>32181</v>
      </c>
      <c r="R133" s="314">
        <f>I133+L133+O133</f>
        <v>32181</v>
      </c>
      <c r="S133" s="315"/>
    </row>
    <row r="134" spans="1:19" ht="27.95" customHeight="1" x14ac:dyDescent="0.2">
      <c r="A134" s="498"/>
      <c r="B134" s="490"/>
      <c r="C134" s="492"/>
      <c r="D134" s="494"/>
      <c r="E134" s="462"/>
      <c r="F134" s="387"/>
      <c r="G134" s="432"/>
      <c r="H134" s="313">
        <f t="shared" ref="H134" si="180">(H133/I133)*100</f>
        <v>100</v>
      </c>
      <c r="I134" s="313"/>
      <c r="J134" s="313"/>
      <c r="K134" s="313">
        <f t="shared" ref="K134" si="181">(K133/L133)*100</f>
        <v>100</v>
      </c>
      <c r="L134" s="313"/>
      <c r="M134" s="313"/>
      <c r="N134" s="313">
        <f t="shared" ref="N134" si="182">(N133/O133)*100</f>
        <v>100</v>
      </c>
      <c r="O134" s="313"/>
      <c r="P134" s="313"/>
      <c r="Q134" s="313">
        <f t="shared" ref="Q134" si="183">(Q133/R133)*100</f>
        <v>100</v>
      </c>
      <c r="R134" s="313"/>
      <c r="S134" s="313"/>
    </row>
    <row r="135" spans="1:19" ht="27.95" customHeight="1" x14ac:dyDescent="0.2">
      <c r="A135" s="498"/>
      <c r="B135" s="490">
        <v>64</v>
      </c>
      <c r="C135" s="492" t="s">
        <v>314</v>
      </c>
      <c r="D135" s="494" t="s">
        <v>170</v>
      </c>
      <c r="E135" s="462" t="s">
        <v>386</v>
      </c>
      <c r="F135" s="373">
        <v>0.95</v>
      </c>
      <c r="G135" s="417" t="s">
        <v>28</v>
      </c>
      <c r="H135" s="49">
        <v>450</v>
      </c>
      <c r="I135" s="314">
        <v>450</v>
      </c>
      <c r="J135" s="315"/>
      <c r="K135" s="49">
        <v>413</v>
      </c>
      <c r="L135" s="314">
        <v>413</v>
      </c>
      <c r="M135" s="315"/>
      <c r="N135" s="49">
        <v>389</v>
      </c>
      <c r="O135" s="314">
        <v>389</v>
      </c>
      <c r="P135" s="315"/>
      <c r="Q135" s="52">
        <f>H135+K135+N135</f>
        <v>1252</v>
      </c>
      <c r="R135" s="314">
        <f>I135+L135+O135</f>
        <v>1252</v>
      </c>
      <c r="S135" s="315"/>
    </row>
    <row r="136" spans="1:19" ht="27.95" customHeight="1" x14ac:dyDescent="0.2">
      <c r="A136" s="498"/>
      <c r="B136" s="490"/>
      <c r="C136" s="492"/>
      <c r="D136" s="494"/>
      <c r="E136" s="462"/>
      <c r="F136" s="387"/>
      <c r="G136" s="417"/>
      <c r="H136" s="313">
        <f>(H135/I135)*100</f>
        <v>100</v>
      </c>
      <c r="I136" s="313"/>
      <c r="J136" s="313"/>
      <c r="K136" s="313">
        <f>(K135/L135)*100</f>
        <v>100</v>
      </c>
      <c r="L136" s="313"/>
      <c r="M136" s="313"/>
      <c r="N136" s="313">
        <f>(N135/O135)*100</f>
        <v>100</v>
      </c>
      <c r="O136" s="313"/>
      <c r="P136" s="313"/>
      <c r="Q136" s="313">
        <f>(Q135/R135)*100</f>
        <v>100</v>
      </c>
      <c r="R136" s="313"/>
      <c r="S136" s="313"/>
    </row>
    <row r="137" spans="1:19" ht="27.95" customHeight="1" x14ac:dyDescent="0.2">
      <c r="A137" s="498"/>
      <c r="B137" s="490">
        <v>65</v>
      </c>
      <c r="C137" s="492" t="s">
        <v>171</v>
      </c>
      <c r="D137" s="494" t="s">
        <v>172</v>
      </c>
      <c r="E137" s="503" t="s">
        <v>387</v>
      </c>
      <c r="F137" s="387" t="s">
        <v>173</v>
      </c>
      <c r="G137" s="417" t="s">
        <v>28</v>
      </c>
      <c r="H137" s="49">
        <v>2542</v>
      </c>
      <c r="I137" s="314">
        <v>610</v>
      </c>
      <c r="J137" s="315"/>
      <c r="K137" s="49">
        <v>3036</v>
      </c>
      <c r="L137" s="314">
        <v>641</v>
      </c>
      <c r="M137" s="315"/>
      <c r="N137" s="49">
        <v>2262</v>
      </c>
      <c r="O137" s="314">
        <v>633</v>
      </c>
      <c r="P137" s="315"/>
      <c r="Q137" s="52">
        <f>H137+K137+N137</f>
        <v>7840</v>
      </c>
      <c r="R137" s="314">
        <f>I137+L137+O137</f>
        <v>1884</v>
      </c>
      <c r="S137" s="315"/>
    </row>
    <row r="138" spans="1:19" ht="27.95" customHeight="1" x14ac:dyDescent="0.2">
      <c r="A138" s="498"/>
      <c r="B138" s="490"/>
      <c r="C138" s="492"/>
      <c r="D138" s="494"/>
      <c r="E138" s="503"/>
      <c r="F138" s="387"/>
      <c r="G138" s="417"/>
      <c r="H138" s="313">
        <f t="shared" ref="H138" si="184">(H137/I137)</f>
        <v>4.1672131147540981</v>
      </c>
      <c r="I138" s="313"/>
      <c r="J138" s="313"/>
      <c r="K138" s="313">
        <f t="shared" ref="K138" si="185">(K137/L137)</f>
        <v>4.7363494539781588</v>
      </c>
      <c r="L138" s="313"/>
      <c r="M138" s="313"/>
      <c r="N138" s="313">
        <f t="shared" ref="N138" si="186">(N137/O137)</f>
        <v>3.5734597156398102</v>
      </c>
      <c r="O138" s="313"/>
      <c r="P138" s="313"/>
      <c r="Q138" s="313">
        <f t="shared" ref="Q138" si="187">(Q137/R137)</f>
        <v>4.1613588110403397</v>
      </c>
      <c r="R138" s="313"/>
      <c r="S138" s="313"/>
    </row>
    <row r="139" spans="1:19" ht="27.95" customHeight="1" x14ac:dyDescent="0.2">
      <c r="A139" s="498"/>
      <c r="B139" s="490">
        <v>66</v>
      </c>
      <c r="C139" s="492" t="s">
        <v>174</v>
      </c>
      <c r="D139" s="494" t="s">
        <v>175</v>
      </c>
      <c r="E139" s="462" t="s">
        <v>388</v>
      </c>
      <c r="F139" s="387" t="s">
        <v>176</v>
      </c>
      <c r="G139" s="417" t="s">
        <v>28</v>
      </c>
      <c r="H139" s="49">
        <v>4764</v>
      </c>
      <c r="I139" s="314">
        <v>1364</v>
      </c>
      <c r="J139" s="315"/>
      <c r="K139" s="49">
        <v>5261</v>
      </c>
      <c r="L139" s="314">
        <v>2086</v>
      </c>
      <c r="M139" s="315"/>
      <c r="N139" s="49">
        <v>5023</v>
      </c>
      <c r="O139" s="314">
        <v>1915</v>
      </c>
      <c r="P139" s="315"/>
      <c r="Q139" s="52">
        <f>H139+K139+N139</f>
        <v>15048</v>
      </c>
      <c r="R139" s="314">
        <f>I139+L139+O139</f>
        <v>5365</v>
      </c>
      <c r="S139" s="315"/>
    </row>
    <row r="140" spans="1:19" ht="27.95" customHeight="1" x14ac:dyDescent="0.2">
      <c r="A140" s="498"/>
      <c r="B140" s="490"/>
      <c r="C140" s="492"/>
      <c r="D140" s="494"/>
      <c r="E140" s="462"/>
      <c r="F140" s="387"/>
      <c r="G140" s="417"/>
      <c r="H140" s="313">
        <f t="shared" ref="H140" si="188">(H139/I139)</f>
        <v>3.4926686217008798</v>
      </c>
      <c r="I140" s="313"/>
      <c r="J140" s="313"/>
      <c r="K140" s="313">
        <f t="shared" ref="K140" si="189">(K139/L139)</f>
        <v>2.522051773729626</v>
      </c>
      <c r="L140" s="313"/>
      <c r="M140" s="313"/>
      <c r="N140" s="313">
        <f t="shared" ref="N140" si="190">(N139/O139)</f>
        <v>2.6229765013054829</v>
      </c>
      <c r="O140" s="313"/>
      <c r="P140" s="313"/>
      <c r="Q140" s="313">
        <f t="shared" ref="Q140" si="191">(Q139/R139)</f>
        <v>2.8048462255358806</v>
      </c>
      <c r="R140" s="313"/>
      <c r="S140" s="313"/>
    </row>
    <row r="141" spans="1:19" ht="27.95" customHeight="1" x14ac:dyDescent="0.2">
      <c r="A141" s="498"/>
      <c r="B141" s="490">
        <v>67</v>
      </c>
      <c r="C141" s="492" t="s">
        <v>177</v>
      </c>
      <c r="D141" s="494" t="s">
        <v>178</v>
      </c>
      <c r="E141" s="462" t="s">
        <v>389</v>
      </c>
      <c r="F141" s="387" t="s">
        <v>179</v>
      </c>
      <c r="G141" s="417" t="s">
        <v>28</v>
      </c>
      <c r="H141" s="49">
        <v>3635</v>
      </c>
      <c r="I141" s="314">
        <v>722</v>
      </c>
      <c r="J141" s="315"/>
      <c r="K141" s="49">
        <v>3578</v>
      </c>
      <c r="L141" s="314">
        <v>1089</v>
      </c>
      <c r="M141" s="315"/>
      <c r="N141" s="49">
        <v>3332</v>
      </c>
      <c r="O141" s="314">
        <v>993</v>
      </c>
      <c r="P141" s="315"/>
      <c r="Q141" s="52">
        <f>H141+K141+N141</f>
        <v>10545</v>
      </c>
      <c r="R141" s="314">
        <f>I141+L141+O141</f>
        <v>2804</v>
      </c>
      <c r="S141" s="315"/>
    </row>
    <row r="142" spans="1:19" ht="27.95" customHeight="1" thickBot="1" x14ac:dyDescent="0.25">
      <c r="A142" s="499"/>
      <c r="B142" s="491"/>
      <c r="C142" s="493"/>
      <c r="D142" s="495"/>
      <c r="E142" s="496"/>
      <c r="F142" s="374"/>
      <c r="G142" s="418"/>
      <c r="H142" s="313">
        <f t="shared" ref="H142" si="192">(H141/I141)</f>
        <v>5.0346260387811634</v>
      </c>
      <c r="I142" s="313"/>
      <c r="J142" s="313"/>
      <c r="K142" s="313">
        <f t="shared" ref="K142" si="193">(K141/L141)</f>
        <v>3.2855831037649219</v>
      </c>
      <c r="L142" s="313"/>
      <c r="M142" s="313"/>
      <c r="N142" s="313">
        <f t="shared" ref="N142" si="194">(N141/O141)</f>
        <v>3.3554884189325276</v>
      </c>
      <c r="O142" s="313"/>
      <c r="P142" s="313"/>
      <c r="Q142" s="313">
        <f t="shared" ref="Q142" si="195">(Q141/R141)</f>
        <v>3.7606990014265333</v>
      </c>
      <c r="R142" s="313"/>
      <c r="S142" s="313"/>
    </row>
    <row r="143" spans="1:19" ht="27.95" customHeight="1" x14ac:dyDescent="0.2">
      <c r="A143" s="481" t="s">
        <v>181</v>
      </c>
      <c r="B143" s="484">
        <v>68</v>
      </c>
      <c r="C143" s="485" t="s">
        <v>315</v>
      </c>
      <c r="D143" s="487" t="s">
        <v>288</v>
      </c>
      <c r="E143" s="469" t="s">
        <v>390</v>
      </c>
      <c r="F143" s="489"/>
      <c r="G143" s="470" t="s">
        <v>28</v>
      </c>
      <c r="H143" s="49">
        <v>155</v>
      </c>
      <c r="I143" s="314">
        <v>440</v>
      </c>
      <c r="J143" s="315"/>
      <c r="K143" s="49">
        <v>146</v>
      </c>
      <c r="L143" s="314">
        <v>486</v>
      </c>
      <c r="M143" s="315"/>
      <c r="N143" s="49">
        <v>106</v>
      </c>
      <c r="O143" s="314">
        <v>390</v>
      </c>
      <c r="P143" s="315"/>
      <c r="Q143" s="52">
        <f>H143+K143+N143</f>
        <v>407</v>
      </c>
      <c r="R143" s="314">
        <f>I143+L143+O143</f>
        <v>1316</v>
      </c>
      <c r="S143" s="315"/>
    </row>
    <row r="144" spans="1:19" ht="27.95" customHeight="1" x14ac:dyDescent="0.2">
      <c r="A144" s="482"/>
      <c r="B144" s="471"/>
      <c r="C144" s="486"/>
      <c r="D144" s="488"/>
      <c r="E144" s="462"/>
      <c r="F144" s="479"/>
      <c r="G144" s="417"/>
      <c r="H144" s="313">
        <f>(H143/I143)*100</f>
        <v>35.227272727272727</v>
      </c>
      <c r="I144" s="313"/>
      <c r="J144" s="313"/>
      <c r="K144" s="313">
        <f>(K143/L143)*100</f>
        <v>30.041152263374489</v>
      </c>
      <c r="L144" s="313"/>
      <c r="M144" s="313"/>
      <c r="N144" s="313">
        <f>(N143/O143)*100</f>
        <v>27.179487179487179</v>
      </c>
      <c r="O144" s="313"/>
      <c r="P144" s="313"/>
      <c r="Q144" s="313">
        <f>(Q143/R143)*100</f>
        <v>30.927051671732524</v>
      </c>
      <c r="R144" s="313"/>
      <c r="S144" s="313"/>
    </row>
    <row r="145" spans="1:19" ht="27.95" customHeight="1" x14ac:dyDescent="0.2">
      <c r="A145" s="482"/>
      <c r="B145" s="471">
        <v>69</v>
      </c>
      <c r="C145" s="473" t="s">
        <v>184</v>
      </c>
      <c r="D145" s="475" t="s">
        <v>185</v>
      </c>
      <c r="E145" s="477"/>
      <c r="F145" s="479"/>
      <c r="G145" s="417" t="s">
        <v>28</v>
      </c>
      <c r="H145" s="49">
        <v>1</v>
      </c>
      <c r="I145" s="314">
        <v>29</v>
      </c>
      <c r="J145" s="315"/>
      <c r="K145" s="49">
        <v>2</v>
      </c>
      <c r="L145" s="314">
        <v>13</v>
      </c>
      <c r="M145" s="315"/>
      <c r="N145" s="49">
        <v>1</v>
      </c>
      <c r="O145" s="314">
        <v>32</v>
      </c>
      <c r="P145" s="315"/>
      <c r="Q145" s="52">
        <f>H145+K145+N145</f>
        <v>4</v>
      </c>
      <c r="R145" s="314">
        <f>I145+L145+O145</f>
        <v>74</v>
      </c>
      <c r="S145" s="315"/>
    </row>
    <row r="146" spans="1:19" ht="27.95" customHeight="1" thickBot="1" x14ac:dyDescent="0.25">
      <c r="A146" s="483"/>
      <c r="B146" s="472"/>
      <c r="C146" s="474"/>
      <c r="D146" s="476"/>
      <c r="E146" s="478"/>
      <c r="F146" s="480"/>
      <c r="G146" s="418"/>
      <c r="H146" s="313">
        <f>(H145/I145)*100</f>
        <v>3.4482758620689653</v>
      </c>
      <c r="I146" s="313"/>
      <c r="J146" s="313"/>
      <c r="K146" s="313">
        <f>(K145/L145)*100</f>
        <v>15.384615384615385</v>
      </c>
      <c r="L146" s="313"/>
      <c r="M146" s="313"/>
      <c r="N146" s="313">
        <f>(N145/O145)*100</f>
        <v>3.125</v>
      </c>
      <c r="O146" s="313"/>
      <c r="P146" s="313"/>
      <c r="Q146" s="313">
        <f>(Q145/R145)*100</f>
        <v>5.4054054054054053</v>
      </c>
      <c r="R146" s="313"/>
      <c r="S146" s="313"/>
    </row>
    <row r="147" spans="1:19" ht="27.95" customHeight="1" x14ac:dyDescent="0.2">
      <c r="A147" s="463" t="s">
        <v>190</v>
      </c>
      <c r="B147" s="466">
        <v>70</v>
      </c>
      <c r="C147" s="467" t="s">
        <v>322</v>
      </c>
      <c r="D147" s="468" t="s">
        <v>522</v>
      </c>
      <c r="E147" s="469" t="s">
        <v>391</v>
      </c>
      <c r="F147" s="444">
        <v>0.85</v>
      </c>
      <c r="G147" s="431" t="s">
        <v>38</v>
      </c>
      <c r="H147" s="49">
        <v>906</v>
      </c>
      <c r="I147" s="314">
        <v>1513</v>
      </c>
      <c r="J147" s="315"/>
      <c r="K147" s="49">
        <v>850</v>
      </c>
      <c r="L147" s="314">
        <v>1435</v>
      </c>
      <c r="M147" s="315"/>
      <c r="N147" s="49">
        <v>760</v>
      </c>
      <c r="O147" s="314">
        <v>1100</v>
      </c>
      <c r="P147" s="315"/>
      <c r="Q147" s="52">
        <f>H147+K147+N147</f>
        <v>2516</v>
      </c>
      <c r="R147" s="314">
        <f>I147+L147+O147</f>
        <v>4048</v>
      </c>
      <c r="S147" s="315"/>
    </row>
    <row r="148" spans="1:19" ht="27.95" customHeight="1" x14ac:dyDescent="0.2">
      <c r="A148" s="464"/>
      <c r="B148" s="454"/>
      <c r="C148" s="456"/>
      <c r="D148" s="458"/>
      <c r="E148" s="462"/>
      <c r="F148" s="387"/>
      <c r="G148" s="432"/>
      <c r="H148" s="313">
        <f t="shared" ref="H148" si="196">(H147/I147)*100</f>
        <v>59.881031064111035</v>
      </c>
      <c r="I148" s="313"/>
      <c r="J148" s="313"/>
      <c r="K148" s="313">
        <f t="shared" ref="K148" si="197">(K147/L147)*100</f>
        <v>59.233449477351918</v>
      </c>
      <c r="L148" s="313"/>
      <c r="M148" s="313"/>
      <c r="N148" s="313">
        <f t="shared" ref="N148" si="198">(N147/O147)*100</f>
        <v>69.090909090909093</v>
      </c>
      <c r="O148" s="313"/>
      <c r="P148" s="313"/>
      <c r="Q148" s="313">
        <f t="shared" ref="Q148" si="199">(Q147/R147)*100</f>
        <v>62.154150197628454</v>
      </c>
      <c r="R148" s="313"/>
      <c r="S148" s="313"/>
    </row>
    <row r="149" spans="1:19" ht="27.95" customHeight="1" x14ac:dyDescent="0.2">
      <c r="A149" s="464"/>
      <c r="B149" s="454">
        <v>71</v>
      </c>
      <c r="C149" s="456" t="s">
        <v>323</v>
      </c>
      <c r="D149" s="458" t="s">
        <v>523</v>
      </c>
      <c r="E149" s="462" t="s">
        <v>392</v>
      </c>
      <c r="F149" s="373">
        <v>0.85</v>
      </c>
      <c r="G149" s="417" t="s">
        <v>28</v>
      </c>
      <c r="H149" s="49">
        <v>16069</v>
      </c>
      <c r="I149" s="314">
        <v>16196</v>
      </c>
      <c r="J149" s="315"/>
      <c r="K149" s="49">
        <v>15376</v>
      </c>
      <c r="L149" s="314">
        <v>15418</v>
      </c>
      <c r="M149" s="315"/>
      <c r="N149" s="49">
        <v>14580</v>
      </c>
      <c r="O149" s="314">
        <v>14989</v>
      </c>
      <c r="P149" s="315"/>
      <c r="Q149" s="52">
        <f>H149+K149+N149</f>
        <v>46025</v>
      </c>
      <c r="R149" s="314">
        <f>I149+L149+O149</f>
        <v>46603</v>
      </c>
      <c r="S149" s="315"/>
    </row>
    <row r="150" spans="1:19" ht="27.95" customHeight="1" x14ac:dyDescent="0.2">
      <c r="A150" s="464"/>
      <c r="B150" s="454"/>
      <c r="C150" s="456"/>
      <c r="D150" s="458"/>
      <c r="E150" s="462"/>
      <c r="F150" s="387"/>
      <c r="G150" s="417"/>
      <c r="H150" s="313">
        <f>(H149/I149)*100</f>
        <v>99.215855766856009</v>
      </c>
      <c r="I150" s="313"/>
      <c r="J150" s="313"/>
      <c r="K150" s="313">
        <f>(K149/L149)*100</f>
        <v>99.727591127253859</v>
      </c>
      <c r="L150" s="313"/>
      <c r="M150" s="313"/>
      <c r="N150" s="313">
        <f>(N149/O149)*100</f>
        <v>97.271332310360933</v>
      </c>
      <c r="O150" s="313"/>
      <c r="P150" s="313"/>
      <c r="Q150" s="313">
        <f>(Q149/R149)*100</f>
        <v>98.759736497650366</v>
      </c>
      <c r="R150" s="313"/>
      <c r="S150" s="313"/>
    </row>
    <row r="151" spans="1:19" ht="27.95" customHeight="1" x14ac:dyDescent="0.2">
      <c r="A151" s="464"/>
      <c r="B151" s="454">
        <v>72</v>
      </c>
      <c r="C151" s="456" t="s">
        <v>324</v>
      </c>
      <c r="D151" s="458" t="s">
        <v>513</v>
      </c>
      <c r="E151" s="462" t="s">
        <v>394</v>
      </c>
      <c r="F151" s="373">
        <v>0.85</v>
      </c>
      <c r="G151" s="432" t="s">
        <v>38</v>
      </c>
      <c r="H151" s="49">
        <v>226417</v>
      </c>
      <c r="I151" s="314">
        <v>227139</v>
      </c>
      <c r="J151" s="315"/>
      <c r="K151" s="49">
        <v>230225</v>
      </c>
      <c r="L151" s="314">
        <v>231081</v>
      </c>
      <c r="M151" s="315"/>
      <c r="N151" s="49">
        <v>487716</v>
      </c>
      <c r="O151" s="314">
        <v>488696</v>
      </c>
      <c r="P151" s="315"/>
      <c r="Q151" s="52">
        <f>H151+K151+N151</f>
        <v>944358</v>
      </c>
      <c r="R151" s="314">
        <f>I151+L151+O151</f>
        <v>946916</v>
      </c>
      <c r="S151" s="315"/>
    </row>
    <row r="152" spans="1:19" ht="27.95" customHeight="1" x14ac:dyDescent="0.2">
      <c r="A152" s="464"/>
      <c r="B152" s="454"/>
      <c r="C152" s="456"/>
      <c r="D152" s="458"/>
      <c r="E152" s="462"/>
      <c r="F152" s="387"/>
      <c r="G152" s="432"/>
      <c r="H152" s="313">
        <f>(H151/I151)*100</f>
        <v>99.682132967037802</v>
      </c>
      <c r="I152" s="313"/>
      <c r="J152" s="313"/>
      <c r="K152" s="313">
        <f>(K151/L151)*100</f>
        <v>99.629567121485536</v>
      </c>
      <c r="L152" s="313"/>
      <c r="M152" s="313"/>
      <c r="N152" s="313">
        <f>(N151/O151)*100</f>
        <v>99.799466334899407</v>
      </c>
      <c r="O152" s="313"/>
      <c r="P152" s="313"/>
      <c r="Q152" s="313">
        <f>(Q151/R151)*100</f>
        <v>99.729859881974747</v>
      </c>
      <c r="R152" s="313"/>
      <c r="S152" s="313"/>
    </row>
    <row r="153" spans="1:19" ht="27.95" customHeight="1" x14ac:dyDescent="0.2">
      <c r="A153" s="464"/>
      <c r="B153" s="454">
        <v>73</v>
      </c>
      <c r="C153" s="456" t="s">
        <v>199</v>
      </c>
      <c r="D153" s="458" t="s">
        <v>200</v>
      </c>
      <c r="E153" s="460" t="s">
        <v>395</v>
      </c>
      <c r="F153" s="373">
        <v>0.85</v>
      </c>
      <c r="G153" s="417" t="s">
        <v>28</v>
      </c>
      <c r="H153" s="49">
        <v>6</v>
      </c>
      <c r="I153" s="314">
        <v>0</v>
      </c>
      <c r="J153" s="315"/>
      <c r="K153" s="49">
        <v>11</v>
      </c>
      <c r="L153" s="314">
        <v>0</v>
      </c>
      <c r="M153" s="315"/>
      <c r="N153" s="49">
        <v>5</v>
      </c>
      <c r="O153" s="314">
        <v>0</v>
      </c>
      <c r="P153" s="315"/>
      <c r="Q153" s="52">
        <f>H153+K153+N153</f>
        <v>22</v>
      </c>
      <c r="R153" s="314">
        <f>I153+L153+O153</f>
        <v>0</v>
      </c>
      <c r="S153" s="315"/>
    </row>
    <row r="154" spans="1:19" ht="27.95" customHeight="1" thickBot="1" x14ac:dyDescent="0.25">
      <c r="A154" s="465"/>
      <c r="B154" s="455"/>
      <c r="C154" s="457"/>
      <c r="D154" s="459"/>
      <c r="E154" s="461"/>
      <c r="F154" s="374"/>
      <c r="G154" s="418"/>
      <c r="H154" s="314" t="e">
        <f t="shared" ref="H154" si="200">(H153/I153)*100</f>
        <v>#DIV/0!</v>
      </c>
      <c r="I154" s="322"/>
      <c r="J154" s="315"/>
      <c r="K154" s="314" t="e">
        <f t="shared" ref="K154" si="201">(K153/L153)*100</f>
        <v>#DIV/0!</v>
      </c>
      <c r="L154" s="322"/>
      <c r="M154" s="315"/>
      <c r="N154" s="314" t="e">
        <f t="shared" ref="N154" si="202">(N153/O153)*100</f>
        <v>#DIV/0!</v>
      </c>
      <c r="O154" s="322"/>
      <c r="P154" s="315"/>
      <c r="Q154" s="314" t="e">
        <f t="shared" ref="Q154" si="203">(Q153/R153)*100</f>
        <v>#DIV/0!</v>
      </c>
      <c r="R154" s="322"/>
      <c r="S154" s="315"/>
    </row>
    <row r="155" spans="1:19" ht="27.95" customHeight="1" x14ac:dyDescent="0.2">
      <c r="A155" s="437" t="s">
        <v>201</v>
      </c>
      <c r="B155" s="440">
        <v>74</v>
      </c>
      <c r="C155" s="441" t="s">
        <v>316</v>
      </c>
      <c r="D155" s="442" t="s">
        <v>203</v>
      </c>
      <c r="E155" s="443" t="s">
        <v>396</v>
      </c>
      <c r="F155" s="444">
        <v>0.85</v>
      </c>
      <c r="G155" s="431" t="s">
        <v>38</v>
      </c>
      <c r="H155" s="49">
        <v>39</v>
      </c>
      <c r="I155" s="314">
        <v>39</v>
      </c>
      <c r="J155" s="315"/>
      <c r="K155" s="49">
        <v>216</v>
      </c>
      <c r="L155" s="314">
        <v>103</v>
      </c>
      <c r="M155" s="315"/>
      <c r="N155" s="49">
        <v>70</v>
      </c>
      <c r="O155" s="314">
        <v>87</v>
      </c>
      <c r="P155" s="315"/>
      <c r="Q155" s="52">
        <f>H155+K155+N155</f>
        <v>325</v>
      </c>
      <c r="R155" s="314">
        <f>I155+L155+O155</f>
        <v>229</v>
      </c>
      <c r="S155" s="315"/>
    </row>
    <row r="156" spans="1:19" ht="27.95" customHeight="1" x14ac:dyDescent="0.2">
      <c r="A156" s="438"/>
      <c r="B156" s="433"/>
      <c r="C156" s="434"/>
      <c r="D156" s="435"/>
      <c r="E156" s="436"/>
      <c r="F156" s="387"/>
      <c r="G156" s="432"/>
      <c r="H156" s="313">
        <f>(H155/I155)*100</f>
        <v>100</v>
      </c>
      <c r="I156" s="313"/>
      <c r="J156" s="313"/>
      <c r="K156" s="313">
        <f>(K155/L155)*100</f>
        <v>209.70873786407768</v>
      </c>
      <c r="L156" s="313"/>
      <c r="M156" s="313"/>
      <c r="N156" s="313">
        <f>(N155/O155)*100</f>
        <v>80.459770114942529</v>
      </c>
      <c r="O156" s="313"/>
      <c r="P156" s="313"/>
      <c r="Q156" s="313">
        <f>(Q155/R155)*100</f>
        <v>141.92139737991266</v>
      </c>
      <c r="R156" s="313"/>
      <c r="S156" s="313"/>
    </row>
    <row r="157" spans="1:19" ht="27.95" customHeight="1" x14ac:dyDescent="0.2">
      <c r="A157" s="438"/>
      <c r="B157" s="433">
        <v>75</v>
      </c>
      <c r="C157" s="434" t="s">
        <v>317</v>
      </c>
      <c r="D157" s="435" t="s">
        <v>205</v>
      </c>
      <c r="E157" s="436" t="s">
        <v>397</v>
      </c>
      <c r="F157" s="373">
        <v>0.85</v>
      </c>
      <c r="G157" s="417" t="s">
        <v>28</v>
      </c>
      <c r="H157" s="49">
        <v>93</v>
      </c>
      <c r="I157" s="314">
        <v>93</v>
      </c>
      <c r="J157" s="315"/>
      <c r="K157" s="49">
        <v>16</v>
      </c>
      <c r="L157" s="314">
        <v>16</v>
      </c>
      <c r="M157" s="315"/>
      <c r="N157" s="49">
        <v>30</v>
      </c>
      <c r="O157" s="314">
        <v>30</v>
      </c>
      <c r="P157" s="315"/>
      <c r="Q157" s="52">
        <f>H157+K157+N157</f>
        <v>139</v>
      </c>
      <c r="R157" s="314">
        <f>I157+L157+O157</f>
        <v>139</v>
      </c>
      <c r="S157" s="315"/>
    </row>
    <row r="158" spans="1:19" ht="27.95" customHeight="1" x14ac:dyDescent="0.2">
      <c r="A158" s="438"/>
      <c r="B158" s="433"/>
      <c r="C158" s="434"/>
      <c r="D158" s="435"/>
      <c r="E158" s="436"/>
      <c r="F158" s="387"/>
      <c r="G158" s="417"/>
      <c r="H158" s="313">
        <f t="shared" ref="H158" si="204">(H157/I157)*100</f>
        <v>100</v>
      </c>
      <c r="I158" s="313"/>
      <c r="J158" s="313"/>
      <c r="K158" s="313">
        <f t="shared" ref="K158" si="205">(K157/L157)*100</f>
        <v>100</v>
      </c>
      <c r="L158" s="313"/>
      <c r="M158" s="313"/>
      <c r="N158" s="313">
        <f t="shared" ref="N158" si="206">(N157/O157)*100</f>
        <v>100</v>
      </c>
      <c r="O158" s="313"/>
      <c r="P158" s="313"/>
      <c r="Q158" s="313">
        <f t="shared" ref="Q158" si="207">(Q157/R157)*100</f>
        <v>100</v>
      </c>
      <c r="R158" s="313"/>
      <c r="S158" s="313"/>
    </row>
    <row r="159" spans="1:19" ht="27.95" customHeight="1" x14ac:dyDescent="0.2">
      <c r="A159" s="438"/>
      <c r="B159" s="433">
        <v>76</v>
      </c>
      <c r="C159" s="434" t="s">
        <v>318</v>
      </c>
      <c r="D159" s="435" t="s">
        <v>207</v>
      </c>
      <c r="E159" s="436" t="s">
        <v>398</v>
      </c>
      <c r="F159" s="373">
        <v>0.85</v>
      </c>
      <c r="G159" s="417" t="s">
        <v>28</v>
      </c>
      <c r="H159" s="49">
        <v>3</v>
      </c>
      <c r="I159" s="314">
        <v>3</v>
      </c>
      <c r="J159" s="315"/>
      <c r="K159" s="49">
        <v>15</v>
      </c>
      <c r="L159" s="314">
        <v>15</v>
      </c>
      <c r="M159" s="315"/>
      <c r="N159" s="49">
        <v>17</v>
      </c>
      <c r="O159" s="314">
        <v>17</v>
      </c>
      <c r="P159" s="315"/>
      <c r="Q159" s="52">
        <f>H159+K159+N159</f>
        <v>35</v>
      </c>
      <c r="R159" s="314">
        <f>I159+L159+O159</f>
        <v>35</v>
      </c>
      <c r="S159" s="315"/>
    </row>
    <row r="160" spans="1:19" ht="27.95" customHeight="1" thickBot="1" x14ac:dyDescent="0.25">
      <c r="A160" s="439"/>
      <c r="B160" s="445"/>
      <c r="C160" s="446"/>
      <c r="D160" s="447"/>
      <c r="E160" s="448"/>
      <c r="F160" s="422"/>
      <c r="G160" s="423"/>
      <c r="H160" s="313">
        <f>(H159/I159)*100</f>
        <v>100</v>
      </c>
      <c r="I160" s="313"/>
      <c r="J160" s="313"/>
      <c r="K160" s="313">
        <f>(K159/L159)*100</f>
        <v>100</v>
      </c>
      <c r="L160" s="313"/>
      <c r="M160" s="313"/>
      <c r="N160" s="313">
        <f>(N159/O159)*100</f>
        <v>100</v>
      </c>
      <c r="O160" s="313"/>
      <c r="P160" s="313"/>
      <c r="Q160" s="313">
        <f>(Q159/R159)*100</f>
        <v>100</v>
      </c>
      <c r="R160" s="313"/>
      <c r="S160" s="313"/>
    </row>
    <row r="161" spans="1:19" ht="27.95" customHeight="1" x14ac:dyDescent="0.2">
      <c r="A161" s="424" t="s">
        <v>214</v>
      </c>
      <c r="B161" s="427">
        <v>77</v>
      </c>
      <c r="C161" s="428" t="s">
        <v>415</v>
      </c>
      <c r="D161" s="429" t="s">
        <v>216</v>
      </c>
      <c r="E161" s="384" t="s">
        <v>399</v>
      </c>
      <c r="F161" s="386">
        <v>0.85</v>
      </c>
      <c r="G161" s="430" t="s">
        <v>28</v>
      </c>
      <c r="H161" s="49">
        <v>4</v>
      </c>
      <c r="I161" s="314">
        <v>4</v>
      </c>
      <c r="J161" s="315"/>
      <c r="K161" s="49">
        <v>6</v>
      </c>
      <c r="L161" s="314">
        <v>6</v>
      </c>
      <c r="M161" s="315"/>
      <c r="N161" s="49">
        <v>5</v>
      </c>
      <c r="O161" s="314">
        <v>5</v>
      </c>
      <c r="P161" s="315"/>
      <c r="Q161" s="52">
        <f>H161+K161+N161</f>
        <v>15</v>
      </c>
      <c r="R161" s="314">
        <f>I161+L161+O161</f>
        <v>15</v>
      </c>
      <c r="S161" s="315"/>
    </row>
    <row r="162" spans="1:19" ht="27.95" customHeight="1" x14ac:dyDescent="0.2">
      <c r="A162" s="425"/>
      <c r="B162" s="421"/>
      <c r="C162" s="419"/>
      <c r="D162" s="420"/>
      <c r="E162" s="385"/>
      <c r="F162" s="387"/>
      <c r="G162" s="417"/>
      <c r="H162" s="313">
        <f>(H161/I161)*100</f>
        <v>100</v>
      </c>
      <c r="I162" s="313"/>
      <c r="J162" s="313"/>
      <c r="K162" s="313">
        <f>(K161/L161)*100</f>
        <v>100</v>
      </c>
      <c r="L162" s="313"/>
      <c r="M162" s="313"/>
      <c r="N162" s="313">
        <f>(N161/O161)*100</f>
        <v>100</v>
      </c>
      <c r="O162" s="313"/>
      <c r="P162" s="313"/>
      <c r="Q162" s="313">
        <f>(Q161/R161)*100</f>
        <v>100</v>
      </c>
      <c r="R162" s="313"/>
      <c r="S162" s="313"/>
    </row>
    <row r="163" spans="1:19" ht="27.95" customHeight="1" x14ac:dyDescent="0.2">
      <c r="A163" s="425"/>
      <c r="B163" s="421">
        <v>78</v>
      </c>
      <c r="C163" s="419" t="s">
        <v>416</v>
      </c>
      <c r="D163" s="420" t="s">
        <v>218</v>
      </c>
      <c r="E163" s="385" t="s">
        <v>400</v>
      </c>
      <c r="F163" s="373">
        <v>0.85</v>
      </c>
      <c r="G163" s="417" t="s">
        <v>28</v>
      </c>
      <c r="H163" s="49">
        <v>2</v>
      </c>
      <c r="I163" s="314">
        <v>2</v>
      </c>
      <c r="J163" s="315"/>
      <c r="K163" s="49">
        <v>2</v>
      </c>
      <c r="L163" s="314">
        <v>2</v>
      </c>
      <c r="M163" s="315"/>
      <c r="N163" s="49">
        <v>2</v>
      </c>
      <c r="O163" s="314">
        <v>2</v>
      </c>
      <c r="P163" s="315"/>
      <c r="Q163" s="52">
        <f>H163+K163+N163</f>
        <v>6</v>
      </c>
      <c r="R163" s="314">
        <f>I163+L163+O163</f>
        <v>6</v>
      </c>
      <c r="S163" s="315"/>
    </row>
    <row r="164" spans="1:19" ht="27.95" customHeight="1" x14ac:dyDescent="0.2">
      <c r="A164" s="425"/>
      <c r="B164" s="421"/>
      <c r="C164" s="419"/>
      <c r="D164" s="420"/>
      <c r="E164" s="385"/>
      <c r="F164" s="387"/>
      <c r="G164" s="417"/>
      <c r="H164" s="313">
        <f t="shared" ref="H164" si="208">H163/I163*100</f>
        <v>100</v>
      </c>
      <c r="I164" s="313"/>
      <c r="J164" s="313"/>
      <c r="K164" s="313">
        <f t="shared" ref="K164" si="209">K163/L163*100</f>
        <v>100</v>
      </c>
      <c r="L164" s="313"/>
      <c r="M164" s="313"/>
      <c r="N164" s="313">
        <f t="shared" ref="N164" si="210">N163/O163*100</f>
        <v>100</v>
      </c>
      <c r="O164" s="313"/>
      <c r="P164" s="313"/>
      <c r="Q164" s="313">
        <f t="shared" ref="Q164" si="211">Q163/R163*100</f>
        <v>100</v>
      </c>
      <c r="R164" s="313"/>
      <c r="S164" s="313"/>
    </row>
    <row r="165" spans="1:19" ht="27.95" customHeight="1" x14ac:dyDescent="0.2">
      <c r="A165" s="425"/>
      <c r="B165" s="421">
        <v>79</v>
      </c>
      <c r="C165" s="419" t="s">
        <v>319</v>
      </c>
      <c r="D165" s="420" t="s">
        <v>220</v>
      </c>
      <c r="E165" s="385" t="s">
        <v>401</v>
      </c>
      <c r="F165" s="373">
        <v>0.85</v>
      </c>
      <c r="G165" s="417" t="s">
        <v>28</v>
      </c>
      <c r="H165" s="49">
        <v>176</v>
      </c>
      <c r="I165" s="314">
        <v>751</v>
      </c>
      <c r="J165" s="315"/>
      <c r="K165" s="49">
        <v>755</v>
      </c>
      <c r="L165" s="314">
        <v>755</v>
      </c>
      <c r="M165" s="315"/>
      <c r="N165" s="49">
        <v>513</v>
      </c>
      <c r="O165" s="314">
        <v>576</v>
      </c>
      <c r="P165" s="315"/>
      <c r="Q165" s="52">
        <f>H165+K165+N165</f>
        <v>1444</v>
      </c>
      <c r="R165" s="314">
        <f>I165+L165+O165</f>
        <v>2082</v>
      </c>
      <c r="S165" s="315"/>
    </row>
    <row r="166" spans="1:19" ht="27.95" customHeight="1" x14ac:dyDescent="0.2">
      <c r="A166" s="425"/>
      <c r="B166" s="421"/>
      <c r="C166" s="419"/>
      <c r="D166" s="420"/>
      <c r="E166" s="385"/>
      <c r="F166" s="387"/>
      <c r="G166" s="417"/>
      <c r="H166" s="313">
        <f>(H165/I165)*100</f>
        <v>23.435419440745672</v>
      </c>
      <c r="I166" s="313"/>
      <c r="J166" s="313"/>
      <c r="K166" s="313">
        <f>(K165/L165)*100</f>
        <v>100</v>
      </c>
      <c r="L166" s="313"/>
      <c r="M166" s="313"/>
      <c r="N166" s="313">
        <f>(N165/O165)*100</f>
        <v>89.0625</v>
      </c>
      <c r="O166" s="313"/>
      <c r="P166" s="313"/>
      <c r="Q166" s="313">
        <f>(Q165/R165)*100</f>
        <v>69.356388088376562</v>
      </c>
      <c r="R166" s="313"/>
      <c r="S166" s="313"/>
    </row>
    <row r="167" spans="1:19" ht="27.95" customHeight="1" x14ac:dyDescent="0.2">
      <c r="A167" s="425"/>
      <c r="B167" s="421">
        <v>80</v>
      </c>
      <c r="C167" s="419" t="s">
        <v>320</v>
      </c>
      <c r="D167" s="420" t="s">
        <v>222</v>
      </c>
      <c r="E167" s="452" t="s">
        <v>402</v>
      </c>
      <c r="F167" s="373">
        <v>0.85</v>
      </c>
      <c r="G167" s="417" t="s">
        <v>28</v>
      </c>
      <c r="H167" s="49">
        <v>3</v>
      </c>
      <c r="I167" s="314">
        <v>4</v>
      </c>
      <c r="J167" s="315"/>
      <c r="K167" s="49">
        <v>4</v>
      </c>
      <c r="L167" s="314">
        <v>4</v>
      </c>
      <c r="M167" s="315"/>
      <c r="N167" s="49">
        <v>4</v>
      </c>
      <c r="O167" s="314">
        <v>4</v>
      </c>
      <c r="P167" s="315"/>
      <c r="Q167" s="52">
        <f>H167+K167+N167</f>
        <v>11</v>
      </c>
      <c r="R167" s="314">
        <f>I167+L167+O167</f>
        <v>12</v>
      </c>
      <c r="S167" s="315"/>
    </row>
    <row r="168" spans="1:19" ht="27.95" customHeight="1" thickBot="1" x14ac:dyDescent="0.25">
      <c r="A168" s="426"/>
      <c r="B168" s="449"/>
      <c r="C168" s="450"/>
      <c r="D168" s="451"/>
      <c r="E168" s="453"/>
      <c r="F168" s="374"/>
      <c r="G168" s="418"/>
      <c r="H168" s="313">
        <f>(H167/I167)*100</f>
        <v>75</v>
      </c>
      <c r="I168" s="313"/>
      <c r="J168" s="313"/>
      <c r="K168" s="313">
        <f>(K167/L167)*100</f>
        <v>100</v>
      </c>
      <c r="L168" s="313"/>
      <c r="M168" s="313"/>
      <c r="N168" s="313">
        <f>(N167/O167)*100</f>
        <v>100</v>
      </c>
      <c r="O168" s="313"/>
      <c r="P168" s="313"/>
      <c r="Q168" s="313">
        <f>(Q167/R167)*100</f>
        <v>91.666666666666657</v>
      </c>
      <c r="R168" s="313"/>
      <c r="S168" s="313"/>
    </row>
    <row r="169" spans="1:19" ht="27.95" customHeight="1" x14ac:dyDescent="0.2">
      <c r="A169" s="375" t="s">
        <v>223</v>
      </c>
      <c r="B169" s="378">
        <v>81</v>
      </c>
      <c r="C169" s="380" t="s">
        <v>410</v>
      </c>
      <c r="D169" s="382" t="s">
        <v>225</v>
      </c>
      <c r="E169" s="384" t="s">
        <v>403</v>
      </c>
      <c r="F169" s="386">
        <v>0.8</v>
      </c>
      <c r="G169" s="358" t="s">
        <v>38</v>
      </c>
      <c r="H169" s="49">
        <v>1</v>
      </c>
      <c r="I169" s="314">
        <v>4</v>
      </c>
      <c r="J169" s="315"/>
      <c r="K169" s="49">
        <v>1</v>
      </c>
      <c r="L169" s="314">
        <v>4</v>
      </c>
      <c r="M169" s="315"/>
      <c r="N169" s="49">
        <v>1</v>
      </c>
      <c r="O169" s="314">
        <v>4</v>
      </c>
      <c r="P169" s="315"/>
      <c r="Q169" s="52">
        <f>H169+K169+N169</f>
        <v>3</v>
      </c>
      <c r="R169" s="314">
        <f>I169+L169+O169</f>
        <v>12</v>
      </c>
      <c r="S169" s="315"/>
    </row>
    <row r="170" spans="1:19" ht="27.95" customHeight="1" x14ac:dyDescent="0.2">
      <c r="A170" s="376"/>
      <c r="B170" s="379"/>
      <c r="C170" s="381"/>
      <c r="D170" s="383"/>
      <c r="E170" s="385"/>
      <c r="F170" s="387"/>
      <c r="G170" s="338"/>
      <c r="H170" s="313">
        <f t="shared" ref="H170" si="212">(H169/I169)*100</f>
        <v>25</v>
      </c>
      <c r="I170" s="313"/>
      <c r="J170" s="313"/>
      <c r="K170" s="313">
        <f t="shared" ref="K170" si="213">(K169/L169)*100</f>
        <v>25</v>
      </c>
      <c r="L170" s="313"/>
      <c r="M170" s="313"/>
      <c r="N170" s="313">
        <f t="shared" ref="N170" si="214">(N169/O169)*100</f>
        <v>25</v>
      </c>
      <c r="O170" s="313"/>
      <c r="P170" s="313"/>
      <c r="Q170" s="313">
        <f t="shared" ref="Q170" si="215">(Q169/R169)*100</f>
        <v>25</v>
      </c>
      <c r="R170" s="313"/>
      <c r="S170" s="313"/>
    </row>
    <row r="171" spans="1:19" ht="27.95" customHeight="1" x14ac:dyDescent="0.2">
      <c r="A171" s="376"/>
      <c r="B171" s="379">
        <v>82</v>
      </c>
      <c r="C171" s="381" t="s">
        <v>509</v>
      </c>
      <c r="D171" s="388" t="s">
        <v>278</v>
      </c>
      <c r="E171" s="385" t="s">
        <v>404</v>
      </c>
      <c r="F171" s="373">
        <v>0.8</v>
      </c>
      <c r="G171" s="337" t="s">
        <v>38</v>
      </c>
      <c r="H171" s="49">
        <v>3</v>
      </c>
      <c r="I171" s="314">
        <v>3</v>
      </c>
      <c r="J171" s="315"/>
      <c r="K171" s="49">
        <v>3</v>
      </c>
      <c r="L171" s="314">
        <v>3</v>
      </c>
      <c r="M171" s="315"/>
      <c r="N171" s="49">
        <v>3</v>
      </c>
      <c r="O171" s="314">
        <v>3</v>
      </c>
      <c r="P171" s="315"/>
      <c r="Q171" s="52">
        <f>H171+K171+N171</f>
        <v>9</v>
      </c>
      <c r="R171" s="314">
        <f>I171+L171+O171</f>
        <v>9</v>
      </c>
      <c r="S171" s="315"/>
    </row>
    <row r="172" spans="1:19" ht="27.95" customHeight="1" x14ac:dyDescent="0.2">
      <c r="A172" s="376"/>
      <c r="B172" s="379"/>
      <c r="C172" s="381"/>
      <c r="D172" s="388"/>
      <c r="E172" s="385"/>
      <c r="F172" s="387"/>
      <c r="G172" s="338"/>
      <c r="H172" s="313">
        <f>(H171/I171)*100</f>
        <v>100</v>
      </c>
      <c r="I172" s="313"/>
      <c r="J172" s="313"/>
      <c r="K172" s="313">
        <f>(K171/L171)*100</f>
        <v>100</v>
      </c>
      <c r="L172" s="313"/>
      <c r="M172" s="313"/>
      <c r="N172" s="313">
        <f>(N171/O171)*100</f>
        <v>100</v>
      </c>
      <c r="O172" s="313"/>
      <c r="P172" s="313"/>
      <c r="Q172" s="313">
        <f>(Q171/R171)*100</f>
        <v>100</v>
      </c>
      <c r="R172" s="313"/>
      <c r="S172" s="313"/>
    </row>
    <row r="173" spans="1:19" ht="27.95" customHeight="1" x14ac:dyDescent="0.2">
      <c r="A173" s="376"/>
      <c r="B173" s="379">
        <v>83</v>
      </c>
      <c r="C173" s="381" t="s">
        <v>510</v>
      </c>
      <c r="D173" s="388" t="s">
        <v>508</v>
      </c>
      <c r="E173" s="385" t="s">
        <v>405</v>
      </c>
      <c r="F173" s="373">
        <v>0.8</v>
      </c>
      <c r="G173" s="337" t="s">
        <v>38</v>
      </c>
      <c r="H173" s="49">
        <v>1</v>
      </c>
      <c r="I173" s="314">
        <v>1</v>
      </c>
      <c r="J173" s="315"/>
      <c r="K173" s="49">
        <v>1</v>
      </c>
      <c r="L173" s="314">
        <v>1</v>
      </c>
      <c r="M173" s="315"/>
      <c r="N173" s="49">
        <v>1</v>
      </c>
      <c r="O173" s="314">
        <v>1</v>
      </c>
      <c r="P173" s="315"/>
      <c r="Q173" s="52">
        <f>H173+K173+N173</f>
        <v>3</v>
      </c>
      <c r="R173" s="314">
        <f>I173+L173+O173</f>
        <v>3</v>
      </c>
      <c r="S173" s="315"/>
    </row>
    <row r="174" spans="1:19" ht="27.95" customHeight="1" thickBot="1" x14ac:dyDescent="0.25">
      <c r="A174" s="376"/>
      <c r="B174" s="379"/>
      <c r="C174" s="381"/>
      <c r="D174" s="388"/>
      <c r="E174" s="389"/>
      <c r="F174" s="387"/>
      <c r="G174" s="338"/>
      <c r="H174" s="313">
        <f>(H173/I173)*100</f>
        <v>100</v>
      </c>
      <c r="I174" s="313"/>
      <c r="J174" s="313"/>
      <c r="K174" s="313">
        <f>(K173/L173)*100</f>
        <v>100</v>
      </c>
      <c r="L174" s="313"/>
      <c r="M174" s="313"/>
      <c r="N174" s="313">
        <f>(N173/O173)*100</f>
        <v>100</v>
      </c>
      <c r="O174" s="313"/>
      <c r="P174" s="313"/>
      <c r="Q174" s="313">
        <f>(Q173/R173)*100</f>
        <v>100</v>
      </c>
      <c r="R174" s="313"/>
      <c r="S174" s="313"/>
    </row>
    <row r="175" spans="1:19" ht="27.95" customHeight="1" x14ac:dyDescent="0.2">
      <c r="A175" s="376"/>
      <c r="B175" s="406">
        <v>84</v>
      </c>
      <c r="C175" s="408" t="s">
        <v>413</v>
      </c>
      <c r="D175" s="410" t="s">
        <v>414</v>
      </c>
      <c r="E175" s="384" t="s">
        <v>406</v>
      </c>
      <c r="F175" s="392" t="s">
        <v>287</v>
      </c>
      <c r="G175" s="337" t="s">
        <v>38</v>
      </c>
      <c r="H175" s="316">
        <v>0</v>
      </c>
      <c r="I175" s="317"/>
      <c r="J175" s="318"/>
      <c r="K175" s="316">
        <v>0</v>
      </c>
      <c r="L175" s="317"/>
      <c r="M175" s="318"/>
      <c r="N175" s="316">
        <v>0</v>
      </c>
      <c r="O175" s="317"/>
      <c r="P175" s="318"/>
      <c r="Q175" s="316">
        <f>H175+K175+N175</f>
        <v>0</v>
      </c>
      <c r="R175" s="317"/>
      <c r="S175" s="318"/>
    </row>
    <row r="176" spans="1:19" ht="16.5" customHeight="1" x14ac:dyDescent="0.2">
      <c r="A176" s="376"/>
      <c r="B176" s="407"/>
      <c r="C176" s="409"/>
      <c r="D176" s="411"/>
      <c r="E176" s="412"/>
      <c r="F176" s="413"/>
      <c r="G176" s="338"/>
      <c r="H176" s="319"/>
      <c r="I176" s="320"/>
      <c r="J176" s="321"/>
      <c r="K176" s="319"/>
      <c r="L176" s="320"/>
      <c r="M176" s="321"/>
      <c r="N176" s="319"/>
      <c r="O176" s="320"/>
      <c r="P176" s="321"/>
      <c r="Q176" s="319"/>
      <c r="R176" s="320"/>
      <c r="S176" s="321"/>
    </row>
    <row r="177" spans="1:19" ht="27.95" customHeight="1" x14ac:dyDescent="0.2">
      <c r="A177" s="376"/>
      <c r="B177" s="406">
        <v>85</v>
      </c>
      <c r="C177" s="415" t="s">
        <v>417</v>
      </c>
      <c r="D177" s="390" t="s">
        <v>418</v>
      </c>
      <c r="E177" s="412"/>
      <c r="F177" s="392" t="s">
        <v>412</v>
      </c>
      <c r="G177" s="337" t="s">
        <v>38</v>
      </c>
      <c r="H177" s="316">
        <v>1</v>
      </c>
      <c r="I177" s="317"/>
      <c r="J177" s="318"/>
      <c r="K177" s="316">
        <v>1</v>
      </c>
      <c r="L177" s="317"/>
      <c r="M177" s="318"/>
      <c r="N177" s="316">
        <v>1</v>
      </c>
      <c r="O177" s="317"/>
      <c r="P177" s="318"/>
      <c r="Q177" s="316">
        <f>H177+K177+N177</f>
        <v>3</v>
      </c>
      <c r="R177" s="317"/>
      <c r="S177" s="318"/>
    </row>
    <row r="178" spans="1:19" ht="12" customHeight="1" thickBot="1" x14ac:dyDescent="0.25">
      <c r="A178" s="377"/>
      <c r="B178" s="414"/>
      <c r="C178" s="416"/>
      <c r="D178" s="391"/>
      <c r="E178" s="389"/>
      <c r="F178" s="393"/>
      <c r="G178" s="347"/>
      <c r="H178" s="319"/>
      <c r="I178" s="320"/>
      <c r="J178" s="321"/>
      <c r="K178" s="319"/>
      <c r="L178" s="320"/>
      <c r="M178" s="321"/>
      <c r="N178" s="319"/>
      <c r="O178" s="320"/>
      <c r="P178" s="321"/>
      <c r="Q178" s="319"/>
      <c r="R178" s="320"/>
      <c r="S178" s="321"/>
    </row>
    <row r="179" spans="1:19" ht="27.95" customHeight="1" x14ac:dyDescent="0.2">
      <c r="A179" s="394" t="s">
        <v>257</v>
      </c>
      <c r="B179" s="397">
        <v>86</v>
      </c>
      <c r="C179" s="399" t="s">
        <v>428</v>
      </c>
      <c r="D179" s="400" t="s">
        <v>425</v>
      </c>
      <c r="E179" s="402" t="s">
        <v>407</v>
      </c>
      <c r="F179" s="404">
        <v>0.85</v>
      </c>
      <c r="G179" s="358" t="s">
        <v>38</v>
      </c>
      <c r="H179" s="49">
        <v>360</v>
      </c>
      <c r="I179" s="314">
        <v>380</v>
      </c>
      <c r="J179" s="315"/>
      <c r="K179" s="49">
        <v>370</v>
      </c>
      <c r="L179" s="314">
        <v>385</v>
      </c>
      <c r="M179" s="315"/>
      <c r="N179" s="49">
        <v>390</v>
      </c>
      <c r="O179" s="314">
        <v>390</v>
      </c>
      <c r="P179" s="315"/>
      <c r="Q179" s="52">
        <f>H179+K179+N179</f>
        <v>1120</v>
      </c>
      <c r="R179" s="314">
        <f>I179+L179+O179</f>
        <v>1155</v>
      </c>
      <c r="S179" s="315"/>
    </row>
    <row r="180" spans="1:19" ht="34.5" customHeight="1" x14ac:dyDescent="0.2">
      <c r="A180" s="395"/>
      <c r="B180" s="398"/>
      <c r="C180" s="367"/>
      <c r="D180" s="401"/>
      <c r="E180" s="403"/>
      <c r="F180" s="405"/>
      <c r="G180" s="338"/>
      <c r="H180" s="313">
        <f t="shared" ref="H180" si="216">(H179/I179)*100</f>
        <v>94.73684210526315</v>
      </c>
      <c r="I180" s="313"/>
      <c r="J180" s="313"/>
      <c r="K180" s="313">
        <f t="shared" ref="K180" si="217">(K179/L179)*100</f>
        <v>96.103896103896105</v>
      </c>
      <c r="L180" s="313"/>
      <c r="M180" s="313"/>
      <c r="N180" s="313">
        <f t="shared" ref="N180" si="218">(N179/O179)*100</f>
        <v>100</v>
      </c>
      <c r="O180" s="313"/>
      <c r="P180" s="313"/>
      <c r="Q180" s="313">
        <f t="shared" ref="Q180" si="219">(Q179/R179)*100</f>
        <v>96.969696969696969</v>
      </c>
      <c r="R180" s="313"/>
      <c r="S180" s="313"/>
    </row>
    <row r="181" spans="1:19" ht="27.95" customHeight="1" x14ac:dyDescent="0.2">
      <c r="A181" s="395"/>
      <c r="B181" s="365">
        <v>87</v>
      </c>
      <c r="C181" s="367" t="s">
        <v>429</v>
      </c>
      <c r="D181" s="369" t="s">
        <v>426</v>
      </c>
      <c r="E181" s="371" t="s">
        <v>408</v>
      </c>
      <c r="F181" s="373">
        <v>0.85</v>
      </c>
      <c r="G181" s="337" t="s">
        <v>38</v>
      </c>
      <c r="H181" s="49">
        <v>2451</v>
      </c>
      <c r="I181" s="314">
        <v>2884</v>
      </c>
      <c r="J181" s="315"/>
      <c r="K181" s="49">
        <v>2884</v>
      </c>
      <c r="L181" s="314">
        <v>2884</v>
      </c>
      <c r="M181" s="315"/>
      <c r="N181" s="49">
        <v>2882</v>
      </c>
      <c r="O181" s="314">
        <v>2882</v>
      </c>
      <c r="P181" s="315"/>
      <c r="Q181" s="52">
        <f>H181+K181+N181</f>
        <v>8217</v>
      </c>
      <c r="R181" s="314">
        <f>I181+L181+O181</f>
        <v>8650</v>
      </c>
      <c r="S181" s="315"/>
    </row>
    <row r="182" spans="1:19" ht="33.75" customHeight="1" thickBot="1" x14ac:dyDescent="0.25">
      <c r="A182" s="396"/>
      <c r="B182" s="366"/>
      <c r="C182" s="368"/>
      <c r="D182" s="370"/>
      <c r="E182" s="372"/>
      <c r="F182" s="374"/>
      <c r="G182" s="347"/>
      <c r="H182" s="313">
        <f t="shared" ref="H182" si="220">(H181/I181)*100</f>
        <v>84.986130374479885</v>
      </c>
      <c r="I182" s="313"/>
      <c r="J182" s="313"/>
      <c r="K182" s="313">
        <f t="shared" ref="K182" si="221">(K181/L181)*100</f>
        <v>100</v>
      </c>
      <c r="L182" s="313"/>
      <c r="M182" s="313"/>
      <c r="N182" s="313">
        <f t="shared" ref="N182" si="222">(N181/O181)*100</f>
        <v>100</v>
      </c>
      <c r="O182" s="313"/>
      <c r="P182" s="313"/>
      <c r="Q182" s="313">
        <f t="shared" ref="Q182" si="223">(Q181/R181)*100</f>
        <v>94.994219653179186</v>
      </c>
      <c r="R182" s="313"/>
      <c r="S182" s="313"/>
    </row>
    <row r="183" spans="1:19" ht="30" customHeight="1" x14ac:dyDescent="0.2">
      <c r="A183" s="348" t="s">
        <v>436</v>
      </c>
      <c r="B183" s="351">
        <v>88</v>
      </c>
      <c r="C183" s="353" t="s">
        <v>430</v>
      </c>
      <c r="D183" s="355" t="s">
        <v>431</v>
      </c>
      <c r="E183" s="38"/>
      <c r="F183" s="357"/>
      <c r="G183" s="358" t="s">
        <v>38</v>
      </c>
      <c r="H183" s="49">
        <v>16</v>
      </c>
      <c r="I183" s="313">
        <v>8550</v>
      </c>
      <c r="J183" s="313"/>
      <c r="K183" s="49">
        <v>9</v>
      </c>
      <c r="L183" s="313">
        <v>9722</v>
      </c>
      <c r="M183" s="313"/>
      <c r="N183" s="49">
        <v>6</v>
      </c>
      <c r="O183" s="313">
        <v>7333</v>
      </c>
      <c r="P183" s="313"/>
      <c r="Q183" s="52">
        <f>H183+K183+N183</f>
        <v>31</v>
      </c>
      <c r="R183" s="314">
        <f>I183+L183+O183</f>
        <v>25605</v>
      </c>
      <c r="S183" s="315"/>
    </row>
    <row r="184" spans="1:19" ht="33.75" customHeight="1" x14ac:dyDescent="0.2">
      <c r="A184" s="349"/>
      <c r="B184" s="352"/>
      <c r="C184" s="354"/>
      <c r="D184" s="356"/>
      <c r="E184" s="30"/>
      <c r="F184" s="345"/>
      <c r="G184" s="338"/>
      <c r="H184" s="313">
        <f>(H183/I183)*100</f>
        <v>0.18713450292397663</v>
      </c>
      <c r="I184" s="313"/>
      <c r="J184" s="313"/>
      <c r="K184" s="313">
        <f>(K183/L183)*100</f>
        <v>9.2573544538160885E-2</v>
      </c>
      <c r="L184" s="313"/>
      <c r="M184" s="313"/>
      <c r="N184" s="313">
        <f>(N183/O183)*100</f>
        <v>8.1821900995499797E-2</v>
      </c>
      <c r="O184" s="313"/>
      <c r="P184" s="313"/>
      <c r="Q184" s="313">
        <f>(Q183/R183)*100</f>
        <v>0.12107010349541106</v>
      </c>
      <c r="R184" s="313"/>
      <c r="S184" s="313"/>
    </row>
    <row r="185" spans="1:19" ht="27" customHeight="1" x14ac:dyDescent="0.2">
      <c r="A185" s="349"/>
      <c r="B185" s="359">
        <v>89</v>
      </c>
      <c r="C185" s="341" t="s">
        <v>432</v>
      </c>
      <c r="D185" s="343" t="s">
        <v>433</v>
      </c>
      <c r="E185" s="39"/>
      <c r="F185" s="363"/>
      <c r="G185" s="337" t="s">
        <v>38</v>
      </c>
      <c r="H185" s="49">
        <v>9</v>
      </c>
      <c r="I185" s="313">
        <v>24</v>
      </c>
      <c r="J185" s="313"/>
      <c r="K185" s="49">
        <v>9</v>
      </c>
      <c r="L185" s="313">
        <v>21</v>
      </c>
      <c r="M185" s="313"/>
      <c r="N185" s="49">
        <v>7</v>
      </c>
      <c r="O185" s="313">
        <v>17</v>
      </c>
      <c r="P185" s="313"/>
      <c r="Q185" s="52">
        <f>H185+K185+N185</f>
        <v>25</v>
      </c>
      <c r="R185" s="314">
        <f>I185+L185+O185</f>
        <v>62</v>
      </c>
      <c r="S185" s="315"/>
    </row>
    <row r="186" spans="1:19" ht="26.25" customHeight="1" x14ac:dyDescent="0.2">
      <c r="A186" s="349"/>
      <c r="B186" s="360"/>
      <c r="C186" s="361"/>
      <c r="D186" s="362"/>
      <c r="E186" s="39"/>
      <c r="F186" s="364"/>
      <c r="G186" s="338"/>
      <c r="H186" s="313">
        <f>(H185/I185)*100</f>
        <v>37.5</v>
      </c>
      <c r="I186" s="313"/>
      <c r="J186" s="313"/>
      <c r="K186" s="313">
        <f>(K185/L185)*100</f>
        <v>42.857142857142854</v>
      </c>
      <c r="L186" s="313"/>
      <c r="M186" s="313"/>
      <c r="N186" s="313">
        <f>(N185/O185)*100</f>
        <v>41.17647058823529</v>
      </c>
      <c r="O186" s="313"/>
      <c r="P186" s="313"/>
      <c r="Q186" s="313">
        <f>(Q185/R185)*100</f>
        <v>40.322580645161288</v>
      </c>
      <c r="R186" s="313"/>
      <c r="S186" s="313"/>
    </row>
    <row r="187" spans="1:19" ht="33.75" customHeight="1" x14ac:dyDescent="0.2">
      <c r="A187" s="349"/>
      <c r="B187" s="339">
        <v>90</v>
      </c>
      <c r="C187" s="341" t="s">
        <v>434</v>
      </c>
      <c r="D187" s="343" t="s">
        <v>435</v>
      </c>
      <c r="E187" s="31"/>
      <c r="F187" s="345"/>
      <c r="G187" s="337" t="s">
        <v>38</v>
      </c>
      <c r="H187" s="49">
        <v>9</v>
      </c>
      <c r="I187" s="313">
        <v>24</v>
      </c>
      <c r="J187" s="313"/>
      <c r="K187" s="49">
        <v>9</v>
      </c>
      <c r="L187" s="313">
        <v>21</v>
      </c>
      <c r="M187" s="313"/>
      <c r="N187" s="49">
        <v>7</v>
      </c>
      <c r="O187" s="313">
        <v>17</v>
      </c>
      <c r="P187" s="313"/>
      <c r="Q187" s="52">
        <f>H187+K187+N187</f>
        <v>25</v>
      </c>
      <c r="R187" s="314">
        <f>I187+L187+O187</f>
        <v>62</v>
      </c>
      <c r="S187" s="315"/>
    </row>
    <row r="188" spans="1:19" ht="27.95" customHeight="1" thickBot="1" x14ac:dyDescent="0.25">
      <c r="A188" s="350"/>
      <c r="B188" s="340"/>
      <c r="C188" s="342"/>
      <c r="D188" s="344"/>
      <c r="E188" s="40"/>
      <c r="F188" s="346"/>
      <c r="G188" s="347"/>
      <c r="H188" s="313">
        <f>(H187/I187)*100</f>
        <v>37.5</v>
      </c>
      <c r="I188" s="313"/>
      <c r="J188" s="313"/>
      <c r="K188" s="313">
        <f>(K187/L187)*100</f>
        <v>42.857142857142854</v>
      </c>
      <c r="L188" s="313"/>
      <c r="M188" s="313"/>
      <c r="N188" s="313">
        <f>(N187/O187)*100</f>
        <v>41.17647058823529</v>
      </c>
      <c r="O188" s="313"/>
      <c r="P188" s="313"/>
      <c r="Q188" s="313">
        <f>(Q187/R187)*100</f>
        <v>40.322580645161288</v>
      </c>
      <c r="R188" s="313"/>
      <c r="S188" s="313"/>
    </row>
    <row r="189" spans="1:19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1260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R11:S11"/>
    <mergeCell ref="I11:J11"/>
    <mergeCell ref="L11:M11"/>
    <mergeCell ref="O11:P11"/>
    <mergeCell ref="H10:J10"/>
    <mergeCell ref="K10:M10"/>
    <mergeCell ref="N10:P10"/>
    <mergeCell ref="Q10:S10"/>
    <mergeCell ref="R9:S9"/>
    <mergeCell ref="I9:J9"/>
    <mergeCell ref="L9:M9"/>
    <mergeCell ref="O9:P9"/>
    <mergeCell ref="I8:J8"/>
    <mergeCell ref="L8:M8"/>
    <mergeCell ref="O8:P8"/>
    <mergeCell ref="R8:S8"/>
    <mergeCell ref="Q7:S7"/>
    <mergeCell ref="H7:J7"/>
    <mergeCell ref="K7:M7"/>
    <mergeCell ref="N7:P7"/>
    <mergeCell ref="H16:J16"/>
    <mergeCell ref="K16:M16"/>
    <mergeCell ref="N16:P16"/>
    <mergeCell ref="Q16:S16"/>
    <mergeCell ref="R15:S15"/>
    <mergeCell ref="I15:J15"/>
    <mergeCell ref="L15:M15"/>
    <mergeCell ref="O15:P15"/>
    <mergeCell ref="H14:J14"/>
    <mergeCell ref="K14:M14"/>
    <mergeCell ref="N14:P14"/>
    <mergeCell ref="Q14:S14"/>
    <mergeCell ref="R13:S13"/>
    <mergeCell ref="I13:J13"/>
    <mergeCell ref="L13:M13"/>
    <mergeCell ref="O13:P13"/>
    <mergeCell ref="H12:J12"/>
    <mergeCell ref="K12:M12"/>
    <mergeCell ref="N12:P12"/>
    <mergeCell ref="Q12:S12"/>
    <mergeCell ref="R21:S21"/>
    <mergeCell ref="I21:J21"/>
    <mergeCell ref="L21:M21"/>
    <mergeCell ref="O21:P21"/>
    <mergeCell ref="H20:J20"/>
    <mergeCell ref="K20:M20"/>
    <mergeCell ref="N20:P20"/>
    <mergeCell ref="Q20:S20"/>
    <mergeCell ref="R19:S19"/>
    <mergeCell ref="I19:J19"/>
    <mergeCell ref="L19:M19"/>
    <mergeCell ref="O19:P19"/>
    <mergeCell ref="H18:J18"/>
    <mergeCell ref="K18:M18"/>
    <mergeCell ref="N18:P18"/>
    <mergeCell ref="Q18:S18"/>
    <mergeCell ref="R17:S17"/>
    <mergeCell ref="I17:J17"/>
    <mergeCell ref="L17:M17"/>
    <mergeCell ref="O17:P17"/>
    <mergeCell ref="H26:J26"/>
    <mergeCell ref="K26:M26"/>
    <mergeCell ref="N26:P26"/>
    <mergeCell ref="Q26:S26"/>
    <mergeCell ref="R25:S25"/>
    <mergeCell ref="I25:J25"/>
    <mergeCell ref="L25:M25"/>
    <mergeCell ref="O25:P25"/>
    <mergeCell ref="H24:J24"/>
    <mergeCell ref="K24:M24"/>
    <mergeCell ref="N24:P24"/>
    <mergeCell ref="Q24:S24"/>
    <mergeCell ref="R23:S23"/>
    <mergeCell ref="I23:J23"/>
    <mergeCell ref="L23:M23"/>
    <mergeCell ref="O23:P23"/>
    <mergeCell ref="H22:J22"/>
    <mergeCell ref="K22:M22"/>
    <mergeCell ref="N22:P22"/>
    <mergeCell ref="Q22:S22"/>
    <mergeCell ref="R31:S31"/>
    <mergeCell ref="I31:J31"/>
    <mergeCell ref="L31:M31"/>
    <mergeCell ref="O31:P31"/>
    <mergeCell ref="H30:J30"/>
    <mergeCell ref="K30:M30"/>
    <mergeCell ref="N30:P30"/>
    <mergeCell ref="Q30:S30"/>
    <mergeCell ref="R29:S29"/>
    <mergeCell ref="I29:J29"/>
    <mergeCell ref="L29:M29"/>
    <mergeCell ref="O29:P29"/>
    <mergeCell ref="H28:J28"/>
    <mergeCell ref="K28:M28"/>
    <mergeCell ref="N28:P28"/>
    <mergeCell ref="Q28:S28"/>
    <mergeCell ref="R27:S27"/>
    <mergeCell ref="I27:J27"/>
    <mergeCell ref="L27:M27"/>
    <mergeCell ref="O27:P27"/>
    <mergeCell ref="H36:J36"/>
    <mergeCell ref="K36:M36"/>
    <mergeCell ref="N36:P36"/>
    <mergeCell ref="Q36:S36"/>
    <mergeCell ref="R35:S35"/>
    <mergeCell ref="I35:J35"/>
    <mergeCell ref="L35:M35"/>
    <mergeCell ref="O35:P35"/>
    <mergeCell ref="H34:J34"/>
    <mergeCell ref="K34:M34"/>
    <mergeCell ref="N34:P34"/>
    <mergeCell ref="Q34:S34"/>
    <mergeCell ref="R33:S33"/>
    <mergeCell ref="I33:J33"/>
    <mergeCell ref="L33:M33"/>
    <mergeCell ref="O33:P33"/>
    <mergeCell ref="H32:J32"/>
    <mergeCell ref="K32:M32"/>
    <mergeCell ref="N32:P32"/>
    <mergeCell ref="Q32:S32"/>
    <mergeCell ref="R41:S41"/>
    <mergeCell ref="I41:J41"/>
    <mergeCell ref="L41:M41"/>
    <mergeCell ref="O41:P41"/>
    <mergeCell ref="H40:J40"/>
    <mergeCell ref="K40:M40"/>
    <mergeCell ref="N40:P40"/>
    <mergeCell ref="Q40:S40"/>
    <mergeCell ref="R39:S39"/>
    <mergeCell ref="I39:J39"/>
    <mergeCell ref="L39:M39"/>
    <mergeCell ref="O39:P39"/>
    <mergeCell ref="H38:J38"/>
    <mergeCell ref="K38:M38"/>
    <mergeCell ref="N38:P38"/>
    <mergeCell ref="Q38:S38"/>
    <mergeCell ref="R37:S37"/>
    <mergeCell ref="I37:J37"/>
    <mergeCell ref="L37:M37"/>
    <mergeCell ref="O37:P37"/>
    <mergeCell ref="H46:J46"/>
    <mergeCell ref="K46:M46"/>
    <mergeCell ref="N46:P46"/>
    <mergeCell ref="Q46:S46"/>
    <mergeCell ref="R45:S45"/>
    <mergeCell ref="I45:J45"/>
    <mergeCell ref="L45:M45"/>
    <mergeCell ref="O45:P45"/>
    <mergeCell ref="H44:J44"/>
    <mergeCell ref="K44:M44"/>
    <mergeCell ref="N44:P44"/>
    <mergeCell ref="Q44:S44"/>
    <mergeCell ref="R43:S43"/>
    <mergeCell ref="I43:J43"/>
    <mergeCell ref="L43:M43"/>
    <mergeCell ref="O43:P43"/>
    <mergeCell ref="H42:J42"/>
    <mergeCell ref="K42:M42"/>
    <mergeCell ref="N42:P42"/>
    <mergeCell ref="Q42:S42"/>
    <mergeCell ref="Q52:S52"/>
    <mergeCell ref="H52:J52"/>
    <mergeCell ref="K52:M52"/>
    <mergeCell ref="N52:P52"/>
    <mergeCell ref="H50:J50"/>
    <mergeCell ref="K50:M50"/>
    <mergeCell ref="N50:P50"/>
    <mergeCell ref="Q50:S50"/>
    <mergeCell ref="R49:S49"/>
    <mergeCell ref="I49:J49"/>
    <mergeCell ref="L49:M49"/>
    <mergeCell ref="O49:P49"/>
    <mergeCell ref="H48:J48"/>
    <mergeCell ref="K48:M48"/>
    <mergeCell ref="N48:P48"/>
    <mergeCell ref="Q48:S48"/>
    <mergeCell ref="R47:S47"/>
    <mergeCell ref="I47:J47"/>
    <mergeCell ref="L47:M47"/>
    <mergeCell ref="O47:P47"/>
    <mergeCell ref="H58:J58"/>
    <mergeCell ref="K58:M58"/>
    <mergeCell ref="N58:P58"/>
    <mergeCell ref="Q58:S58"/>
    <mergeCell ref="R57:S57"/>
    <mergeCell ref="I57:J57"/>
    <mergeCell ref="L57:M57"/>
    <mergeCell ref="O57:P57"/>
    <mergeCell ref="H56:J56"/>
    <mergeCell ref="K56:M56"/>
    <mergeCell ref="N56:P56"/>
    <mergeCell ref="Q56:S56"/>
    <mergeCell ref="R55:S55"/>
    <mergeCell ref="I55:J55"/>
    <mergeCell ref="L55:M55"/>
    <mergeCell ref="O55:P55"/>
    <mergeCell ref="H53:J54"/>
    <mergeCell ref="K53:M54"/>
    <mergeCell ref="N53:P54"/>
    <mergeCell ref="Q53:S54"/>
    <mergeCell ref="R63:S63"/>
    <mergeCell ref="I63:J63"/>
    <mergeCell ref="L63:M63"/>
    <mergeCell ref="O63:P63"/>
    <mergeCell ref="H62:J62"/>
    <mergeCell ref="K62:M62"/>
    <mergeCell ref="N62:P62"/>
    <mergeCell ref="Q62:S62"/>
    <mergeCell ref="R61:S61"/>
    <mergeCell ref="I61:J61"/>
    <mergeCell ref="L61:M61"/>
    <mergeCell ref="O61:P61"/>
    <mergeCell ref="H60:J60"/>
    <mergeCell ref="K60:M60"/>
    <mergeCell ref="N60:P60"/>
    <mergeCell ref="Q60:S60"/>
    <mergeCell ref="R59:S59"/>
    <mergeCell ref="I59:J59"/>
    <mergeCell ref="L59:M59"/>
    <mergeCell ref="O59:P59"/>
    <mergeCell ref="H68:J68"/>
    <mergeCell ref="K68:M68"/>
    <mergeCell ref="N68:P68"/>
    <mergeCell ref="Q68:S68"/>
    <mergeCell ref="R67:S67"/>
    <mergeCell ref="I67:J67"/>
    <mergeCell ref="L67:M67"/>
    <mergeCell ref="O67:P67"/>
    <mergeCell ref="H66:J66"/>
    <mergeCell ref="K66:M66"/>
    <mergeCell ref="N66:P66"/>
    <mergeCell ref="Q66:S66"/>
    <mergeCell ref="R65:S65"/>
    <mergeCell ref="I65:J65"/>
    <mergeCell ref="L65:M65"/>
    <mergeCell ref="O65:P65"/>
    <mergeCell ref="H64:J64"/>
    <mergeCell ref="K64:M64"/>
    <mergeCell ref="N64:P64"/>
    <mergeCell ref="Q64:S64"/>
    <mergeCell ref="R73:S73"/>
    <mergeCell ref="I73:J73"/>
    <mergeCell ref="L73:M73"/>
    <mergeCell ref="O73:P73"/>
    <mergeCell ref="H72:J72"/>
    <mergeCell ref="K72:M72"/>
    <mergeCell ref="N72:P72"/>
    <mergeCell ref="Q72:S72"/>
    <mergeCell ref="R71:S71"/>
    <mergeCell ref="I71:J71"/>
    <mergeCell ref="L71:M71"/>
    <mergeCell ref="O71:P71"/>
    <mergeCell ref="H70:J70"/>
    <mergeCell ref="K70:M70"/>
    <mergeCell ref="N70:P70"/>
    <mergeCell ref="Q70:S70"/>
    <mergeCell ref="R69:S69"/>
    <mergeCell ref="I69:J69"/>
    <mergeCell ref="L69:M69"/>
    <mergeCell ref="O69:P69"/>
    <mergeCell ref="H78:J78"/>
    <mergeCell ref="K78:M78"/>
    <mergeCell ref="N78:P78"/>
    <mergeCell ref="Q78:S78"/>
    <mergeCell ref="R77:S77"/>
    <mergeCell ref="I77:J77"/>
    <mergeCell ref="L77:M77"/>
    <mergeCell ref="O77:P77"/>
    <mergeCell ref="H76:J76"/>
    <mergeCell ref="K76:M76"/>
    <mergeCell ref="N76:P76"/>
    <mergeCell ref="Q76:S76"/>
    <mergeCell ref="R75:S75"/>
    <mergeCell ref="I75:J75"/>
    <mergeCell ref="L75:M75"/>
    <mergeCell ref="O75:P75"/>
    <mergeCell ref="H74:J74"/>
    <mergeCell ref="K74:M74"/>
    <mergeCell ref="N74:P74"/>
    <mergeCell ref="Q74:S74"/>
    <mergeCell ref="Q84:S84"/>
    <mergeCell ref="H84:J84"/>
    <mergeCell ref="K84:M84"/>
    <mergeCell ref="N84:P84"/>
    <mergeCell ref="I83:J83"/>
    <mergeCell ref="L83:M83"/>
    <mergeCell ref="O83:P83"/>
    <mergeCell ref="R83:S83"/>
    <mergeCell ref="Q82:S82"/>
    <mergeCell ref="H82:J82"/>
    <mergeCell ref="K82:M82"/>
    <mergeCell ref="N82:P82"/>
    <mergeCell ref="I81:J81"/>
    <mergeCell ref="L81:M81"/>
    <mergeCell ref="O81:P81"/>
    <mergeCell ref="R81:S81"/>
    <mergeCell ref="Q80:S80"/>
    <mergeCell ref="H80:J80"/>
    <mergeCell ref="K80:M80"/>
    <mergeCell ref="N80:P80"/>
    <mergeCell ref="H90:J90"/>
    <mergeCell ref="K90:M90"/>
    <mergeCell ref="N90:P90"/>
    <mergeCell ref="Q90:S90"/>
    <mergeCell ref="R89:S89"/>
    <mergeCell ref="I89:J89"/>
    <mergeCell ref="L89:M89"/>
    <mergeCell ref="O89:P89"/>
    <mergeCell ref="H88:J88"/>
    <mergeCell ref="K88:M88"/>
    <mergeCell ref="N88:P88"/>
    <mergeCell ref="Q88:S88"/>
    <mergeCell ref="R87:S87"/>
    <mergeCell ref="I87:J87"/>
    <mergeCell ref="L87:M87"/>
    <mergeCell ref="O87:P87"/>
    <mergeCell ref="H86:J86"/>
    <mergeCell ref="K86:M86"/>
    <mergeCell ref="N86:P86"/>
    <mergeCell ref="Q86:S86"/>
    <mergeCell ref="R95:S95"/>
    <mergeCell ref="I95:J95"/>
    <mergeCell ref="L95:M95"/>
    <mergeCell ref="O95:P95"/>
    <mergeCell ref="H94:J94"/>
    <mergeCell ref="K94:M94"/>
    <mergeCell ref="N94:P94"/>
    <mergeCell ref="Q94:S94"/>
    <mergeCell ref="R93:S93"/>
    <mergeCell ref="I93:J93"/>
    <mergeCell ref="L93:M93"/>
    <mergeCell ref="O93:P93"/>
    <mergeCell ref="H92:J92"/>
    <mergeCell ref="K92:M92"/>
    <mergeCell ref="N92:P92"/>
    <mergeCell ref="Q92:S92"/>
    <mergeCell ref="R91:S91"/>
    <mergeCell ref="I91:J91"/>
    <mergeCell ref="L91:M91"/>
    <mergeCell ref="O91:P91"/>
    <mergeCell ref="H100:J100"/>
    <mergeCell ref="K100:M100"/>
    <mergeCell ref="N100:P100"/>
    <mergeCell ref="Q100:S100"/>
    <mergeCell ref="R99:S99"/>
    <mergeCell ref="I99:J99"/>
    <mergeCell ref="L99:M99"/>
    <mergeCell ref="O99:P99"/>
    <mergeCell ref="H98:J98"/>
    <mergeCell ref="K98:M98"/>
    <mergeCell ref="N98:P98"/>
    <mergeCell ref="Q98:S98"/>
    <mergeCell ref="R97:S97"/>
    <mergeCell ref="I97:J97"/>
    <mergeCell ref="L97:M97"/>
    <mergeCell ref="O97:P97"/>
    <mergeCell ref="H96:J96"/>
    <mergeCell ref="K96:M96"/>
    <mergeCell ref="N96:P96"/>
    <mergeCell ref="Q96:S96"/>
    <mergeCell ref="R105:S105"/>
    <mergeCell ref="I105:J105"/>
    <mergeCell ref="L105:M105"/>
    <mergeCell ref="O105:P105"/>
    <mergeCell ref="H104:J104"/>
    <mergeCell ref="K104:M104"/>
    <mergeCell ref="N104:P104"/>
    <mergeCell ref="Q104:S104"/>
    <mergeCell ref="R103:S103"/>
    <mergeCell ref="I103:J103"/>
    <mergeCell ref="L103:M103"/>
    <mergeCell ref="O103:P103"/>
    <mergeCell ref="H102:J102"/>
    <mergeCell ref="K102:M102"/>
    <mergeCell ref="N102:P102"/>
    <mergeCell ref="Q102:S102"/>
    <mergeCell ref="R101:S101"/>
    <mergeCell ref="I101:J101"/>
    <mergeCell ref="L101:M101"/>
    <mergeCell ref="O101:P101"/>
    <mergeCell ref="H110:J110"/>
    <mergeCell ref="K110:M110"/>
    <mergeCell ref="N110:P110"/>
    <mergeCell ref="Q110:S110"/>
    <mergeCell ref="R109:S109"/>
    <mergeCell ref="I109:J109"/>
    <mergeCell ref="L109:M109"/>
    <mergeCell ref="O109:P109"/>
    <mergeCell ref="H108:J108"/>
    <mergeCell ref="K108:M108"/>
    <mergeCell ref="N108:P108"/>
    <mergeCell ref="Q108:S108"/>
    <mergeCell ref="R107:S107"/>
    <mergeCell ref="I107:J107"/>
    <mergeCell ref="L107:M107"/>
    <mergeCell ref="O107:P107"/>
    <mergeCell ref="H106:J106"/>
    <mergeCell ref="K106:M106"/>
    <mergeCell ref="N106:P106"/>
    <mergeCell ref="Q106:S106"/>
    <mergeCell ref="R115:S115"/>
    <mergeCell ref="I115:J115"/>
    <mergeCell ref="L115:M115"/>
    <mergeCell ref="O115:P115"/>
    <mergeCell ref="H114:J114"/>
    <mergeCell ref="K114:M114"/>
    <mergeCell ref="N114:P114"/>
    <mergeCell ref="Q114:S114"/>
    <mergeCell ref="R113:S113"/>
    <mergeCell ref="I113:J113"/>
    <mergeCell ref="L113:M113"/>
    <mergeCell ref="O113:P113"/>
    <mergeCell ref="H112:J112"/>
    <mergeCell ref="K112:M112"/>
    <mergeCell ref="N112:P112"/>
    <mergeCell ref="Q112:S112"/>
    <mergeCell ref="R111:S111"/>
    <mergeCell ref="I111:J111"/>
    <mergeCell ref="L111:M111"/>
    <mergeCell ref="O111:P111"/>
    <mergeCell ref="I121:J121"/>
    <mergeCell ref="L121:M121"/>
    <mergeCell ref="O121:P121"/>
    <mergeCell ref="R121:S121"/>
    <mergeCell ref="Q120:S120"/>
    <mergeCell ref="H120:J120"/>
    <mergeCell ref="K120:M120"/>
    <mergeCell ref="N120:P120"/>
    <mergeCell ref="I119:J119"/>
    <mergeCell ref="L119:M119"/>
    <mergeCell ref="O119:P119"/>
    <mergeCell ref="R119:S119"/>
    <mergeCell ref="Q117:S118"/>
    <mergeCell ref="H117:J118"/>
    <mergeCell ref="K117:M118"/>
    <mergeCell ref="N117:P118"/>
    <mergeCell ref="H116:J116"/>
    <mergeCell ref="K116:M116"/>
    <mergeCell ref="N116:P116"/>
    <mergeCell ref="Q116:S116"/>
    <mergeCell ref="Q126:S126"/>
    <mergeCell ref="H126:J126"/>
    <mergeCell ref="K126:M126"/>
    <mergeCell ref="N126:P126"/>
    <mergeCell ref="I125:J125"/>
    <mergeCell ref="L125:M125"/>
    <mergeCell ref="O125:P125"/>
    <mergeCell ref="R125:S125"/>
    <mergeCell ref="Q124:S124"/>
    <mergeCell ref="H124:J124"/>
    <mergeCell ref="K124:M124"/>
    <mergeCell ref="N124:P124"/>
    <mergeCell ref="I123:J123"/>
    <mergeCell ref="L123:M123"/>
    <mergeCell ref="O123:P123"/>
    <mergeCell ref="R123:S123"/>
    <mergeCell ref="Q122:S122"/>
    <mergeCell ref="H122:J122"/>
    <mergeCell ref="K122:M122"/>
    <mergeCell ref="N122:P122"/>
    <mergeCell ref="I131:J131"/>
    <mergeCell ref="L131:M131"/>
    <mergeCell ref="O131:P131"/>
    <mergeCell ref="R131:S131"/>
    <mergeCell ref="Q130:S130"/>
    <mergeCell ref="H130:J130"/>
    <mergeCell ref="K130:M130"/>
    <mergeCell ref="N130:P130"/>
    <mergeCell ref="I129:J129"/>
    <mergeCell ref="L129:M129"/>
    <mergeCell ref="O129:P129"/>
    <mergeCell ref="R129:S129"/>
    <mergeCell ref="Q128:S128"/>
    <mergeCell ref="H128:J128"/>
    <mergeCell ref="K128:M128"/>
    <mergeCell ref="N128:P128"/>
    <mergeCell ref="I127:J127"/>
    <mergeCell ref="L127:M127"/>
    <mergeCell ref="O127:P127"/>
    <mergeCell ref="R127:S127"/>
    <mergeCell ref="Q136:S136"/>
    <mergeCell ref="H136:J136"/>
    <mergeCell ref="K136:M136"/>
    <mergeCell ref="N136:P136"/>
    <mergeCell ref="I135:J135"/>
    <mergeCell ref="L135:M135"/>
    <mergeCell ref="O135:P135"/>
    <mergeCell ref="R135:S135"/>
    <mergeCell ref="Q134:S134"/>
    <mergeCell ref="H134:J134"/>
    <mergeCell ref="K134:M134"/>
    <mergeCell ref="N134:P134"/>
    <mergeCell ref="I133:J133"/>
    <mergeCell ref="L133:M133"/>
    <mergeCell ref="O133:P133"/>
    <mergeCell ref="R133:S133"/>
    <mergeCell ref="Q132:S132"/>
    <mergeCell ref="H132:J132"/>
    <mergeCell ref="K132:M132"/>
    <mergeCell ref="N132:P132"/>
    <mergeCell ref="I141:J141"/>
    <mergeCell ref="L141:M141"/>
    <mergeCell ref="O141:P141"/>
    <mergeCell ref="R141:S141"/>
    <mergeCell ref="Q140:S140"/>
    <mergeCell ref="H140:J140"/>
    <mergeCell ref="K140:M140"/>
    <mergeCell ref="N140:P140"/>
    <mergeCell ref="I139:J139"/>
    <mergeCell ref="L139:M139"/>
    <mergeCell ref="O139:P139"/>
    <mergeCell ref="R139:S139"/>
    <mergeCell ref="Q138:S138"/>
    <mergeCell ref="H138:J138"/>
    <mergeCell ref="K138:M138"/>
    <mergeCell ref="N138:P138"/>
    <mergeCell ref="I137:J137"/>
    <mergeCell ref="L137:M137"/>
    <mergeCell ref="O137:P137"/>
    <mergeCell ref="R137:S137"/>
    <mergeCell ref="Q146:S146"/>
    <mergeCell ref="H146:J146"/>
    <mergeCell ref="K146:M146"/>
    <mergeCell ref="N146:P146"/>
    <mergeCell ref="I145:J145"/>
    <mergeCell ref="L145:M145"/>
    <mergeCell ref="O145:P145"/>
    <mergeCell ref="R145:S145"/>
    <mergeCell ref="Q144:S144"/>
    <mergeCell ref="H144:J144"/>
    <mergeCell ref="K144:M144"/>
    <mergeCell ref="N144:P144"/>
    <mergeCell ref="I143:J143"/>
    <mergeCell ref="L143:M143"/>
    <mergeCell ref="O143:P143"/>
    <mergeCell ref="R143:S143"/>
    <mergeCell ref="Q142:S142"/>
    <mergeCell ref="H142:J142"/>
    <mergeCell ref="K142:M142"/>
    <mergeCell ref="N142:P142"/>
    <mergeCell ref="I151:J151"/>
    <mergeCell ref="L151:M151"/>
    <mergeCell ref="O151:P151"/>
    <mergeCell ref="R151:S151"/>
    <mergeCell ref="Q150:S150"/>
    <mergeCell ref="H150:J150"/>
    <mergeCell ref="K150:M150"/>
    <mergeCell ref="N150:P150"/>
    <mergeCell ref="I149:J149"/>
    <mergeCell ref="L149:M149"/>
    <mergeCell ref="O149:P149"/>
    <mergeCell ref="R149:S149"/>
    <mergeCell ref="Q148:S148"/>
    <mergeCell ref="H148:J148"/>
    <mergeCell ref="K148:M148"/>
    <mergeCell ref="N148:P148"/>
    <mergeCell ref="I147:J147"/>
    <mergeCell ref="L147:M147"/>
    <mergeCell ref="O147:P147"/>
    <mergeCell ref="R147:S147"/>
    <mergeCell ref="Q156:S156"/>
    <mergeCell ref="H156:J156"/>
    <mergeCell ref="K156:M156"/>
    <mergeCell ref="N156:P156"/>
    <mergeCell ref="I155:J155"/>
    <mergeCell ref="L155:M155"/>
    <mergeCell ref="O155:P155"/>
    <mergeCell ref="R155:S155"/>
    <mergeCell ref="Q154:S154"/>
    <mergeCell ref="H154:J154"/>
    <mergeCell ref="K154:M154"/>
    <mergeCell ref="N154:P154"/>
    <mergeCell ref="I153:J153"/>
    <mergeCell ref="L153:M153"/>
    <mergeCell ref="O153:P153"/>
    <mergeCell ref="R153:S153"/>
    <mergeCell ref="Q152:S152"/>
    <mergeCell ref="H152:J152"/>
    <mergeCell ref="K152:M152"/>
    <mergeCell ref="N152:P152"/>
    <mergeCell ref="I161:J161"/>
    <mergeCell ref="L161:M161"/>
    <mergeCell ref="O161:P161"/>
    <mergeCell ref="R161:S161"/>
    <mergeCell ref="Q160:S160"/>
    <mergeCell ref="H160:J160"/>
    <mergeCell ref="K160:M160"/>
    <mergeCell ref="N160:P160"/>
    <mergeCell ref="I159:J159"/>
    <mergeCell ref="L159:M159"/>
    <mergeCell ref="O159:P159"/>
    <mergeCell ref="R159:S159"/>
    <mergeCell ref="Q158:S158"/>
    <mergeCell ref="H158:J158"/>
    <mergeCell ref="K158:M158"/>
    <mergeCell ref="N158:P158"/>
    <mergeCell ref="I157:J157"/>
    <mergeCell ref="L157:M157"/>
    <mergeCell ref="O157:P157"/>
    <mergeCell ref="R157:S157"/>
    <mergeCell ref="Q166:S166"/>
    <mergeCell ref="H166:J166"/>
    <mergeCell ref="K166:M166"/>
    <mergeCell ref="N166:P166"/>
    <mergeCell ref="I165:J165"/>
    <mergeCell ref="L165:M165"/>
    <mergeCell ref="O165:P165"/>
    <mergeCell ref="R165:S165"/>
    <mergeCell ref="Q164:S164"/>
    <mergeCell ref="H164:J164"/>
    <mergeCell ref="K164:M164"/>
    <mergeCell ref="N164:P164"/>
    <mergeCell ref="I163:J163"/>
    <mergeCell ref="L163:M163"/>
    <mergeCell ref="O163:P163"/>
    <mergeCell ref="R163:S163"/>
    <mergeCell ref="Q162:S162"/>
    <mergeCell ref="H162:J162"/>
    <mergeCell ref="K162:M162"/>
    <mergeCell ref="N162:P162"/>
    <mergeCell ref="I171:J171"/>
    <mergeCell ref="L171:M171"/>
    <mergeCell ref="O171:P171"/>
    <mergeCell ref="R171:S171"/>
    <mergeCell ref="Q170:S170"/>
    <mergeCell ref="H170:J170"/>
    <mergeCell ref="K170:M170"/>
    <mergeCell ref="N170:P170"/>
    <mergeCell ref="I169:J169"/>
    <mergeCell ref="L169:M169"/>
    <mergeCell ref="O169:P169"/>
    <mergeCell ref="R169:S169"/>
    <mergeCell ref="Q168:S168"/>
    <mergeCell ref="H168:J168"/>
    <mergeCell ref="K168:M168"/>
    <mergeCell ref="N168:P168"/>
    <mergeCell ref="I167:J167"/>
    <mergeCell ref="L167:M167"/>
    <mergeCell ref="O167:P167"/>
    <mergeCell ref="R167:S167"/>
    <mergeCell ref="Q177:S178"/>
    <mergeCell ref="H177:J178"/>
    <mergeCell ref="K177:M178"/>
    <mergeCell ref="N177:P178"/>
    <mergeCell ref="H175:J176"/>
    <mergeCell ref="K175:M176"/>
    <mergeCell ref="N175:P176"/>
    <mergeCell ref="Q175:S176"/>
    <mergeCell ref="Q174:S174"/>
    <mergeCell ref="H174:J174"/>
    <mergeCell ref="K174:M174"/>
    <mergeCell ref="N174:P174"/>
    <mergeCell ref="I173:J173"/>
    <mergeCell ref="L173:M173"/>
    <mergeCell ref="O173:P173"/>
    <mergeCell ref="R173:S173"/>
    <mergeCell ref="Q172:S172"/>
    <mergeCell ref="H172:J172"/>
    <mergeCell ref="K172:M172"/>
    <mergeCell ref="N172:P172"/>
    <mergeCell ref="I183:J183"/>
    <mergeCell ref="L183:M183"/>
    <mergeCell ref="O183:P183"/>
    <mergeCell ref="R183:S183"/>
    <mergeCell ref="Q182:S182"/>
    <mergeCell ref="H182:J182"/>
    <mergeCell ref="K182:M182"/>
    <mergeCell ref="N182:P182"/>
    <mergeCell ref="I181:J181"/>
    <mergeCell ref="L181:M181"/>
    <mergeCell ref="O181:P181"/>
    <mergeCell ref="R181:S181"/>
    <mergeCell ref="Q180:S180"/>
    <mergeCell ref="H180:J180"/>
    <mergeCell ref="K180:M180"/>
    <mergeCell ref="N180:P180"/>
    <mergeCell ref="I179:J179"/>
    <mergeCell ref="L179:M179"/>
    <mergeCell ref="O179:P179"/>
    <mergeCell ref="R179:S179"/>
    <mergeCell ref="Q188:S188"/>
    <mergeCell ref="H188:J188"/>
    <mergeCell ref="K188:M188"/>
    <mergeCell ref="N188:P188"/>
    <mergeCell ref="I187:J187"/>
    <mergeCell ref="L187:M187"/>
    <mergeCell ref="O187:P187"/>
    <mergeCell ref="R187:S187"/>
    <mergeCell ref="Q186:S186"/>
    <mergeCell ref="H186:J186"/>
    <mergeCell ref="K186:M186"/>
    <mergeCell ref="N186:P186"/>
    <mergeCell ref="I185:J185"/>
    <mergeCell ref="L185:M185"/>
    <mergeCell ref="O185:P185"/>
    <mergeCell ref="R185:S185"/>
    <mergeCell ref="Q184:S184"/>
    <mergeCell ref="H184:J184"/>
    <mergeCell ref="K184:M184"/>
    <mergeCell ref="N184:P184"/>
  </mergeCells>
  <conditionalFormatting sqref="H10:P10">
    <cfRule type="cellIs" dxfId="160" priority="211" stopIfTrue="1" operator="greaterThan">
      <formula>3</formula>
    </cfRule>
  </conditionalFormatting>
  <conditionalFormatting sqref="H10:P10 H12:P12">
    <cfRule type="cellIs" dxfId="159" priority="210" operator="lessThan">
      <formula>3</formula>
    </cfRule>
  </conditionalFormatting>
  <conditionalFormatting sqref="H12:P12">
    <cfRule type="cellIs" dxfId="158" priority="209" operator="greaterThan">
      <formula>3</formula>
    </cfRule>
  </conditionalFormatting>
  <conditionalFormatting sqref="H18:P18">
    <cfRule type="cellIs" dxfId="157" priority="204" stopIfTrue="1" operator="greaterThan">
      <formula>2</formula>
    </cfRule>
  </conditionalFormatting>
  <conditionalFormatting sqref="H18:P18">
    <cfRule type="cellIs" dxfId="156" priority="203" operator="lessThan">
      <formula>2</formula>
    </cfRule>
  </conditionalFormatting>
  <conditionalFormatting sqref="H20:P20">
    <cfRule type="cellIs" dxfId="155" priority="202" operator="lessThan">
      <formula>$F$19</formula>
    </cfRule>
  </conditionalFormatting>
  <conditionalFormatting sqref="H20:P20">
    <cfRule type="cellIs" dxfId="154" priority="201" operator="greaterThan">
      <formula>$F$19</formula>
    </cfRule>
  </conditionalFormatting>
  <conditionalFormatting sqref="H22:P22">
    <cfRule type="cellIs" dxfId="153" priority="200" operator="greaterThan">
      <formula>1</formula>
    </cfRule>
  </conditionalFormatting>
  <conditionalFormatting sqref="H22:P22">
    <cfRule type="cellIs" dxfId="152" priority="199" operator="lessThan">
      <formula>1</formula>
    </cfRule>
  </conditionalFormatting>
  <conditionalFormatting sqref="H24:P24 H30:P30 H116:P116">
    <cfRule type="cellIs" dxfId="151" priority="197" operator="lessThan">
      <formula>5</formula>
    </cfRule>
    <cfRule type="cellIs" dxfId="150" priority="198" operator="greaterThan">
      <formula>5</formula>
    </cfRule>
  </conditionalFormatting>
  <conditionalFormatting sqref="H32:P32 H46:P46">
    <cfRule type="cellIs" dxfId="149" priority="195" operator="lessThan">
      <formula>95</formula>
    </cfRule>
    <cfRule type="cellIs" dxfId="148" priority="196" operator="greaterThan">
      <formula>95</formula>
    </cfRule>
  </conditionalFormatting>
  <conditionalFormatting sqref="H34:P34 H98:P98 H100:P100 H102:P102 H104:P104 H110:P110 H114:P114">
    <cfRule type="cellIs" dxfId="147" priority="190" operator="greaterThan">
      <formula>1</formula>
    </cfRule>
    <cfRule type="cellIs" dxfId="146" priority="191" operator="lessThan">
      <formula>1</formula>
    </cfRule>
  </conditionalFormatting>
  <conditionalFormatting sqref="H36:P36 H70:P70">
    <cfRule type="cellIs" dxfId="145" priority="188" operator="greaterThan">
      <formula>2</formula>
    </cfRule>
    <cfRule type="cellIs" dxfId="144" priority="189" operator="lessThan">
      <formula>2</formula>
    </cfRule>
  </conditionalFormatting>
  <conditionalFormatting sqref="H38:P38">
    <cfRule type="cellIs" dxfId="143" priority="186" operator="greaterThan">
      <formula>85</formula>
    </cfRule>
    <cfRule type="cellIs" dxfId="142" priority="187" operator="lessThan">
      <formula>85</formula>
    </cfRule>
  </conditionalFormatting>
  <conditionalFormatting sqref="H40:P40">
    <cfRule type="cellIs" dxfId="141" priority="184" operator="greaterThan">
      <formula>10</formula>
    </cfRule>
    <cfRule type="cellIs" dxfId="140" priority="185" operator="lessThan">
      <formula>10</formula>
    </cfRule>
  </conditionalFormatting>
  <conditionalFormatting sqref="H42:P42">
    <cfRule type="cellIs" dxfId="139" priority="182" operator="lessThan">
      <formula>10</formula>
    </cfRule>
    <cfRule type="cellIs" dxfId="138" priority="183" operator="greaterThan">
      <formula>10</formula>
    </cfRule>
  </conditionalFormatting>
  <conditionalFormatting sqref="H44:P44 H60:P60 H120:P120 H112:P112">
    <cfRule type="cellIs" dxfId="137" priority="180" operator="lessThan">
      <formula>100</formula>
    </cfRule>
    <cfRule type="cellIs" dxfId="136" priority="181" operator="equal">
      <formula>100</formula>
    </cfRule>
  </conditionalFormatting>
  <conditionalFormatting sqref="H50:P50 H170:P170 H172:P172 H174:P174">
    <cfRule type="cellIs" dxfId="135" priority="176" operator="lessThan">
      <formula>80</formula>
    </cfRule>
    <cfRule type="cellIs" dxfId="134" priority="177" operator="greaterThan">
      <formula>80</formula>
    </cfRule>
  </conditionalFormatting>
  <conditionalFormatting sqref="H56:P56 H84:P84 H156:P156 H160:P160 H162:P162 H166:P166 H168:P168 H158:P158 H164:P164 H180:P180 H182:P182 H148:P148 H150:P150 H152:P152 H154:P154">
    <cfRule type="cellIs" dxfId="133" priority="172" operator="lessThan">
      <formula>85</formula>
    </cfRule>
    <cfRule type="cellIs" dxfId="132" priority="173" operator="greaterThan">
      <formula>85</formula>
    </cfRule>
  </conditionalFormatting>
  <conditionalFormatting sqref="H62:P62">
    <cfRule type="cellIs" dxfId="131" priority="168" operator="greaterThan">
      <formula>30</formula>
    </cfRule>
    <cfRule type="cellIs" dxfId="130" priority="169" operator="lessThan">
      <formula>30</formula>
    </cfRule>
  </conditionalFormatting>
  <conditionalFormatting sqref="H64:P64">
    <cfRule type="cellIs" dxfId="129" priority="166" operator="greaterThan">
      <formula>20</formula>
    </cfRule>
    <cfRule type="cellIs" dxfId="128" priority="167" operator="lessThan">
      <formula>20</formula>
    </cfRule>
  </conditionalFormatting>
  <conditionalFormatting sqref="H68:P68">
    <cfRule type="cellIs" dxfId="127" priority="163" operator="greaterThan">
      <formula>6</formula>
    </cfRule>
    <cfRule type="cellIs" dxfId="126" priority="164" operator="lessThan">
      <formula>6</formula>
    </cfRule>
  </conditionalFormatting>
  <conditionalFormatting sqref="H74:P74">
    <cfRule type="cellIs" dxfId="125" priority="159" operator="greaterThan">
      <formula>50</formula>
    </cfRule>
    <cfRule type="cellIs" dxfId="124" priority="160" operator="lessThan">
      <formula>50</formula>
    </cfRule>
  </conditionalFormatting>
  <conditionalFormatting sqref="H72:P72">
    <cfRule type="cellIs" dxfId="123" priority="157" operator="greaterThan">
      <formula>7</formula>
    </cfRule>
    <cfRule type="cellIs" dxfId="122" priority="158" operator="lessThan">
      <formula>7</formula>
    </cfRule>
  </conditionalFormatting>
  <conditionalFormatting sqref="H76:P76">
    <cfRule type="cellIs" dxfId="121" priority="155" operator="greaterThan">
      <formula>10</formula>
    </cfRule>
    <cfRule type="cellIs" dxfId="120" priority="156" operator="lessThan">
      <formula>10</formula>
    </cfRule>
  </conditionalFormatting>
  <conditionalFormatting sqref="H78:P78">
    <cfRule type="cellIs" dxfId="119" priority="154" operator="between">
      <formula>30</formula>
      <formula>60</formula>
    </cfRule>
  </conditionalFormatting>
  <conditionalFormatting sqref="H66:P66">
    <cfRule type="cellIs" dxfId="118" priority="153" operator="greaterThan">
      <formula>80</formula>
    </cfRule>
  </conditionalFormatting>
  <conditionalFormatting sqref="H80:P80">
    <cfRule type="cellIs" dxfId="117" priority="150" operator="between">
      <formula>1</formula>
      <formula>2.5</formula>
    </cfRule>
    <cfRule type="cellIs" dxfId="116" priority="151" operator="between">
      <formula>1</formula>
      <formula>2.5</formula>
    </cfRule>
  </conditionalFormatting>
  <conditionalFormatting sqref="H80:P80">
    <cfRule type="cellIs" dxfId="115" priority="149" operator="lessThan">
      <formula>1</formula>
    </cfRule>
  </conditionalFormatting>
  <conditionalFormatting sqref="H86:P86">
    <cfRule type="cellIs" dxfId="114" priority="145" operator="lessThan">
      <formula>3</formula>
    </cfRule>
    <cfRule type="cellIs" dxfId="113" priority="146" operator="greaterThan">
      <formula>3</formula>
    </cfRule>
  </conditionalFormatting>
  <conditionalFormatting sqref="H94:P94">
    <cfRule type="cellIs" dxfId="112" priority="144" operator="lessThan">
      <formula>15</formula>
    </cfRule>
  </conditionalFormatting>
  <conditionalFormatting sqref="H106:P106">
    <cfRule type="cellIs" dxfId="111" priority="138" operator="greaterThan">
      <formula>15</formula>
    </cfRule>
    <cfRule type="cellIs" dxfId="110" priority="139" operator="lessThan">
      <formula>15</formula>
    </cfRule>
  </conditionalFormatting>
  <conditionalFormatting sqref="H108:P108">
    <cfRule type="cellIs" dxfId="109" priority="136" operator="greaterThan">
      <formula>3</formula>
    </cfRule>
    <cfRule type="cellIs" dxfId="108" priority="137" operator="lessThan">
      <formula>3</formula>
    </cfRule>
  </conditionalFormatting>
  <conditionalFormatting sqref="H122:P122 H124:P124 H126:P126 H128:P128 H130:P130 H132:P132 H136:P136">
    <cfRule type="cellIs" dxfId="107" priority="133" operator="greaterThan">
      <formula>95</formula>
    </cfRule>
  </conditionalFormatting>
  <conditionalFormatting sqref="H122:P122 H124:P124 H126:P126 H128:P128 H130:P130 H136:P136 H132:P132">
    <cfRule type="cellIs" dxfId="106" priority="132" operator="lessThan">
      <formula>95</formula>
    </cfRule>
  </conditionalFormatting>
  <conditionalFormatting sqref="H134:P134">
    <cfRule type="cellIs" dxfId="105" priority="130" operator="lessThan">
      <formula>98</formula>
    </cfRule>
    <cfRule type="cellIs" dxfId="104" priority="131" operator="greaterThan">
      <formula>98</formula>
    </cfRule>
  </conditionalFormatting>
  <conditionalFormatting sqref="H58:P58">
    <cfRule type="cellIs" dxfId="103" priority="121" operator="greaterThan">
      <formula>10</formula>
    </cfRule>
    <cfRule type="cellIs" dxfId="102" priority="122" operator="equal">
      <formula>10</formula>
    </cfRule>
    <cfRule type="cellIs" dxfId="101" priority="123" operator="lessThan">
      <formula>10</formula>
    </cfRule>
  </conditionalFormatting>
  <conditionalFormatting sqref="H66:P66">
    <cfRule type="cellIs" dxfId="100" priority="120" operator="lessThan">
      <formula>80</formula>
    </cfRule>
  </conditionalFormatting>
  <conditionalFormatting sqref="H94:P94">
    <cfRule type="cellIs" dxfId="99" priority="117" operator="greaterThan">
      <formula>15</formula>
    </cfRule>
  </conditionalFormatting>
  <conditionalFormatting sqref="Q10:S10">
    <cfRule type="cellIs" dxfId="98" priority="99" stopIfTrue="1" operator="greaterThan">
      <formula>3</formula>
    </cfRule>
  </conditionalFormatting>
  <conditionalFormatting sqref="Q10:S10">
    <cfRule type="cellIs" dxfId="97" priority="98" operator="lessThan">
      <formula>3</formula>
    </cfRule>
  </conditionalFormatting>
  <conditionalFormatting sqref="Q12:S12">
    <cfRule type="cellIs" dxfId="96" priority="97" operator="greaterThan">
      <formula>3</formula>
    </cfRule>
  </conditionalFormatting>
  <conditionalFormatting sqref="Q12:S12">
    <cfRule type="cellIs" dxfId="95" priority="96" operator="lessThan">
      <formula>3</formula>
    </cfRule>
  </conditionalFormatting>
  <conditionalFormatting sqref="Q18:S18">
    <cfRule type="cellIs" dxfId="94" priority="95" stopIfTrue="1" operator="greaterThan">
      <formula>2</formula>
    </cfRule>
  </conditionalFormatting>
  <conditionalFormatting sqref="Q18:S18">
    <cfRule type="cellIs" dxfId="93" priority="94" operator="lessThan">
      <formula>2</formula>
    </cfRule>
  </conditionalFormatting>
  <conditionalFormatting sqref="Q20:S20">
    <cfRule type="cellIs" dxfId="92" priority="93" operator="lessThan">
      <formula>$F$19</formula>
    </cfRule>
  </conditionalFormatting>
  <conditionalFormatting sqref="Q20:S20">
    <cfRule type="cellIs" dxfId="91" priority="92" operator="greaterThan">
      <formula>$F$19</formula>
    </cfRule>
  </conditionalFormatting>
  <conditionalFormatting sqref="Q22:S22">
    <cfRule type="cellIs" dxfId="90" priority="91" operator="greaterThan">
      <formula>1</formula>
    </cfRule>
  </conditionalFormatting>
  <conditionalFormatting sqref="Q22:S22">
    <cfRule type="cellIs" dxfId="89" priority="90" operator="lessThan">
      <formula>1</formula>
    </cfRule>
  </conditionalFormatting>
  <conditionalFormatting sqref="Q24:S24">
    <cfRule type="cellIs" dxfId="88" priority="88" operator="lessThan">
      <formula>5</formula>
    </cfRule>
    <cfRule type="cellIs" dxfId="87" priority="89" operator="greaterThan">
      <formula>5</formula>
    </cfRule>
  </conditionalFormatting>
  <conditionalFormatting sqref="Q32:S32">
    <cfRule type="cellIs" dxfId="86" priority="86" operator="lessThan">
      <formula>95</formula>
    </cfRule>
    <cfRule type="cellIs" dxfId="85" priority="87" operator="greaterThan">
      <formula>95</formula>
    </cfRule>
  </conditionalFormatting>
  <conditionalFormatting sqref="Q30:S30">
    <cfRule type="cellIs" dxfId="84" priority="84" operator="lessThan">
      <formula>5</formula>
    </cfRule>
    <cfRule type="cellIs" dxfId="83" priority="85" operator="greaterThan">
      <formula>5</formula>
    </cfRule>
  </conditionalFormatting>
  <conditionalFormatting sqref="Q34:S34">
    <cfRule type="cellIs" dxfId="82" priority="82" operator="greaterThan">
      <formula>1</formula>
    </cfRule>
    <cfRule type="cellIs" dxfId="81" priority="83" operator="lessThan">
      <formula>1</formula>
    </cfRule>
  </conditionalFormatting>
  <conditionalFormatting sqref="Q36:S36">
    <cfRule type="cellIs" dxfId="80" priority="80" operator="greaterThan">
      <formula>2</formula>
    </cfRule>
    <cfRule type="cellIs" dxfId="79" priority="81" operator="lessThan">
      <formula>2</formula>
    </cfRule>
  </conditionalFormatting>
  <conditionalFormatting sqref="Q38:S38">
    <cfRule type="cellIs" dxfId="78" priority="78" operator="greaterThan">
      <formula>85</formula>
    </cfRule>
    <cfRule type="cellIs" dxfId="77" priority="79" operator="lessThan">
      <formula>85</formula>
    </cfRule>
  </conditionalFormatting>
  <conditionalFormatting sqref="Q40:S40">
    <cfRule type="cellIs" dxfId="76" priority="76" operator="greaterThan">
      <formula>10</formula>
    </cfRule>
    <cfRule type="cellIs" dxfId="75" priority="77" operator="lessThan">
      <formula>10</formula>
    </cfRule>
  </conditionalFormatting>
  <conditionalFormatting sqref="Q42:S42">
    <cfRule type="cellIs" dxfId="74" priority="74" operator="lessThan">
      <formula>10</formula>
    </cfRule>
    <cfRule type="cellIs" dxfId="73" priority="75" operator="greaterThan">
      <formula>10</formula>
    </cfRule>
  </conditionalFormatting>
  <conditionalFormatting sqref="Q44:S44">
    <cfRule type="cellIs" dxfId="72" priority="72" operator="lessThan">
      <formula>100</formula>
    </cfRule>
    <cfRule type="cellIs" dxfId="71" priority="73" operator="equal">
      <formula>100</formula>
    </cfRule>
  </conditionalFormatting>
  <conditionalFormatting sqref="Q46:S46">
    <cfRule type="cellIs" dxfId="70" priority="70" operator="lessThan">
      <formula>95</formula>
    </cfRule>
    <cfRule type="cellIs" dxfId="69" priority="71" operator="greaterThan">
      <formula>95</formula>
    </cfRule>
  </conditionalFormatting>
  <conditionalFormatting sqref="Q50:S50">
    <cfRule type="cellIs" dxfId="68" priority="68" operator="lessThan">
      <formula>80</formula>
    </cfRule>
    <cfRule type="cellIs" dxfId="67" priority="69" operator="greaterThan">
      <formula>80</formula>
    </cfRule>
  </conditionalFormatting>
  <conditionalFormatting sqref="Q56:S56">
    <cfRule type="cellIs" dxfId="66" priority="66" operator="lessThan">
      <formula>85</formula>
    </cfRule>
    <cfRule type="cellIs" dxfId="65" priority="67" operator="greaterThan">
      <formula>85</formula>
    </cfRule>
  </conditionalFormatting>
  <conditionalFormatting sqref="Q60:S60">
    <cfRule type="cellIs" dxfId="64" priority="64" operator="lessThan">
      <formula>100</formula>
    </cfRule>
    <cfRule type="cellIs" dxfId="63" priority="65" operator="equal">
      <formula>100</formula>
    </cfRule>
  </conditionalFormatting>
  <conditionalFormatting sqref="Q62:S62">
    <cfRule type="cellIs" dxfId="62" priority="62" operator="greaterThan">
      <formula>30</formula>
    </cfRule>
    <cfRule type="cellIs" dxfId="61" priority="63" operator="lessThan">
      <formula>30</formula>
    </cfRule>
  </conditionalFormatting>
  <conditionalFormatting sqref="Q64:S64">
    <cfRule type="cellIs" dxfId="60" priority="60" operator="greaterThan">
      <formula>20</formula>
    </cfRule>
    <cfRule type="cellIs" dxfId="59" priority="61" operator="lessThan">
      <formula>20</formula>
    </cfRule>
  </conditionalFormatting>
  <conditionalFormatting sqref="Q68:S68">
    <cfRule type="cellIs" dxfId="58" priority="58" operator="greaterThan">
      <formula>6</formula>
    </cfRule>
    <cfRule type="cellIs" dxfId="57" priority="59" operator="lessThan">
      <formula>6</formula>
    </cfRule>
  </conditionalFormatting>
  <conditionalFormatting sqref="Q70:S70">
    <cfRule type="cellIs" dxfId="56" priority="56" operator="greaterThan">
      <formula>2</formula>
    </cfRule>
    <cfRule type="cellIs" dxfId="55" priority="57" operator="lessThan">
      <formula>2</formula>
    </cfRule>
  </conditionalFormatting>
  <conditionalFormatting sqref="Q74:S74">
    <cfRule type="cellIs" dxfId="54" priority="54" operator="greaterThan">
      <formula>50</formula>
    </cfRule>
    <cfRule type="cellIs" dxfId="53" priority="55" operator="lessThan">
      <formula>50</formula>
    </cfRule>
  </conditionalFormatting>
  <conditionalFormatting sqref="Q72:S72">
    <cfRule type="cellIs" dxfId="52" priority="52" operator="greaterThan">
      <formula>7</formula>
    </cfRule>
    <cfRule type="cellIs" dxfId="51" priority="53" operator="lessThan">
      <formula>7</formula>
    </cfRule>
  </conditionalFormatting>
  <conditionalFormatting sqref="Q76:S76">
    <cfRule type="cellIs" dxfId="50" priority="50" operator="greaterThan">
      <formula>10</formula>
    </cfRule>
    <cfRule type="cellIs" dxfId="49" priority="51" operator="lessThan">
      <formula>10</formula>
    </cfRule>
  </conditionalFormatting>
  <conditionalFormatting sqref="Q78:S78">
    <cfRule type="cellIs" dxfId="48" priority="49" operator="between">
      <formula>30</formula>
      <formula>60</formula>
    </cfRule>
  </conditionalFormatting>
  <conditionalFormatting sqref="Q66:S66">
    <cfRule type="cellIs" dxfId="47" priority="48" operator="greaterThan">
      <formula>80</formula>
    </cfRule>
  </conditionalFormatting>
  <conditionalFormatting sqref="Q80:S80">
    <cfRule type="cellIs" dxfId="46" priority="46" operator="between">
      <formula>1</formula>
      <formula>2.5</formula>
    </cfRule>
    <cfRule type="cellIs" dxfId="45" priority="47" operator="between">
      <formula>1</formula>
      <formula>2.5</formula>
    </cfRule>
  </conditionalFormatting>
  <conditionalFormatting sqref="Q80:S80">
    <cfRule type="cellIs" dxfId="44" priority="45" operator="lessThan">
      <formula>1</formula>
    </cfRule>
  </conditionalFormatting>
  <conditionalFormatting sqref="Q84:S84">
    <cfRule type="cellIs" dxfId="43" priority="43" operator="lessThan">
      <formula>85</formula>
    </cfRule>
    <cfRule type="cellIs" dxfId="42" priority="44" operator="greaterThan">
      <formula>85</formula>
    </cfRule>
  </conditionalFormatting>
  <conditionalFormatting sqref="Q86:S86">
    <cfRule type="cellIs" dxfId="41" priority="41" operator="lessThan">
      <formula>3</formula>
    </cfRule>
    <cfRule type="cellIs" dxfId="40" priority="42" operator="greaterThan">
      <formula>3</formula>
    </cfRule>
  </conditionalFormatting>
  <conditionalFormatting sqref="Q94:S94">
    <cfRule type="cellIs" dxfId="39" priority="40" operator="lessThan">
      <formula>15</formula>
    </cfRule>
  </conditionalFormatting>
  <conditionalFormatting sqref="Q98:S98">
    <cfRule type="cellIs" dxfId="38" priority="38" operator="greaterThan">
      <formula>1</formula>
    </cfRule>
    <cfRule type="cellIs" dxfId="37" priority="39" operator="lessThan">
      <formula>1</formula>
    </cfRule>
  </conditionalFormatting>
  <conditionalFormatting sqref="Q100:S100">
    <cfRule type="cellIs" dxfId="36" priority="36" operator="greaterThan">
      <formula>1</formula>
    </cfRule>
    <cfRule type="cellIs" dxfId="35" priority="37" operator="lessThan">
      <formula>1</formula>
    </cfRule>
  </conditionalFormatting>
  <conditionalFormatting sqref="Q106:S106">
    <cfRule type="cellIs" dxfId="34" priority="34" operator="greaterThan">
      <formula>15</formula>
    </cfRule>
    <cfRule type="cellIs" dxfId="33" priority="35" operator="lessThan">
      <formula>15</formula>
    </cfRule>
  </conditionalFormatting>
  <conditionalFormatting sqref="Q108:S108">
    <cfRule type="cellIs" dxfId="32" priority="32" operator="greaterThan">
      <formula>3</formula>
    </cfRule>
    <cfRule type="cellIs" dxfId="31" priority="33" operator="lessThan">
      <formula>3</formula>
    </cfRule>
  </conditionalFormatting>
  <conditionalFormatting sqref="Q120:S120">
    <cfRule type="cellIs" dxfId="30" priority="30" operator="lessThan">
      <formula>100</formula>
    </cfRule>
    <cfRule type="cellIs" dxfId="29" priority="31" operator="equal">
      <formula>100</formula>
    </cfRule>
  </conditionalFormatting>
  <conditionalFormatting sqref="Q122:S122 Q124:S124 Q126:S126 Q128:S128 Q130:S130 Q132:S132 Q136:S136">
    <cfRule type="cellIs" dxfId="28" priority="29" operator="greaterThan">
      <formula>95</formula>
    </cfRule>
  </conditionalFormatting>
  <conditionalFormatting sqref="Q122:S122 Q124:S124 Q126:S126 Q128:S128 Q130:S130 Q136:S136 Q132:S132">
    <cfRule type="cellIs" dxfId="27" priority="28" operator="lessThan">
      <formula>95</formula>
    </cfRule>
  </conditionalFormatting>
  <conditionalFormatting sqref="Q134:S134">
    <cfRule type="cellIs" dxfId="26" priority="26" operator="lessThan">
      <formula>98</formula>
    </cfRule>
    <cfRule type="cellIs" dxfId="25" priority="27" operator="greaterThan">
      <formula>98</formula>
    </cfRule>
  </conditionalFormatting>
  <conditionalFormatting sqref="Q154:S154 Q156:S156 Q160:S160 Q162:S162 Q166:S166 Q168:S168 Q158:S158 Q164:S164">
    <cfRule type="cellIs" dxfId="24" priority="24" operator="lessThan">
      <formula>85</formula>
    </cfRule>
    <cfRule type="cellIs" dxfId="23" priority="25" operator="greaterThan">
      <formula>85</formula>
    </cfRule>
  </conditionalFormatting>
  <conditionalFormatting sqref="Q170:S170 Q172:S172 Q174:S174">
    <cfRule type="cellIs" dxfId="22" priority="22" operator="lessThan">
      <formula>80</formula>
    </cfRule>
    <cfRule type="cellIs" dxfId="21" priority="23" operator="greaterThan">
      <formula>80</formula>
    </cfRule>
  </conditionalFormatting>
  <conditionalFormatting sqref="Q180:S180 Q182:S182">
    <cfRule type="cellIs" dxfId="20" priority="20" operator="lessThan">
      <formula>85</formula>
    </cfRule>
    <cfRule type="cellIs" dxfId="19" priority="21" operator="greaterThan">
      <formula>85</formula>
    </cfRule>
  </conditionalFormatting>
  <conditionalFormatting sqref="Q58:S58">
    <cfRule type="cellIs" dxfId="18" priority="17" operator="greaterThan">
      <formula>10</formula>
    </cfRule>
    <cfRule type="cellIs" dxfId="17" priority="18" operator="equal">
      <formula>10</formula>
    </cfRule>
    <cfRule type="cellIs" dxfId="16" priority="19" operator="lessThan">
      <formula>10</formula>
    </cfRule>
  </conditionalFormatting>
  <conditionalFormatting sqref="Q66:S66">
    <cfRule type="cellIs" dxfId="15" priority="16" operator="lessThan">
      <formula>80</formula>
    </cfRule>
  </conditionalFormatting>
  <conditionalFormatting sqref="Q102:S102">
    <cfRule type="cellIs" dxfId="14" priority="14" operator="greaterThan">
      <formula>1</formula>
    </cfRule>
    <cfRule type="cellIs" dxfId="13" priority="15" operator="lessThan">
      <formula>1</formula>
    </cfRule>
  </conditionalFormatting>
  <conditionalFormatting sqref="Q94:S94">
    <cfRule type="cellIs" dxfId="12" priority="13" operator="greaterThan">
      <formula>15</formula>
    </cfRule>
  </conditionalFormatting>
  <conditionalFormatting sqref="Q104:S104">
    <cfRule type="cellIs" dxfId="11" priority="11" operator="greaterThan">
      <formula>1</formula>
    </cfRule>
    <cfRule type="cellIs" dxfId="10" priority="12" operator="lessThan">
      <formula>1</formula>
    </cfRule>
  </conditionalFormatting>
  <conditionalFormatting sqref="Q110:S110">
    <cfRule type="cellIs" dxfId="9" priority="9" operator="greaterThan">
      <formula>1</formula>
    </cfRule>
    <cfRule type="cellIs" dxfId="8" priority="10" operator="lessThan">
      <formula>1</formula>
    </cfRule>
  </conditionalFormatting>
  <conditionalFormatting sqref="Q112:S112">
    <cfRule type="cellIs" dxfId="7" priority="7" operator="lessThan">
      <formula>100</formula>
    </cfRule>
    <cfRule type="cellIs" dxfId="6" priority="8" operator="equal">
      <formula>100</formula>
    </cfRule>
  </conditionalFormatting>
  <conditionalFormatting sqref="Q114:S114">
    <cfRule type="cellIs" dxfId="5" priority="5" operator="greaterThan">
      <formula>1</formula>
    </cfRule>
    <cfRule type="cellIs" dxfId="4" priority="6" operator="lessThan">
      <formula>1</formula>
    </cfRule>
  </conditionalFormatting>
  <conditionalFormatting sqref="Q116:S116">
    <cfRule type="cellIs" dxfId="3" priority="3" operator="lessThan">
      <formula>5</formula>
    </cfRule>
    <cfRule type="cellIs" dxfId="2" priority="4" operator="greaterThan">
      <formula>5</formula>
    </cfRule>
  </conditionalFormatting>
  <conditionalFormatting sqref="Q148:S148 Q150:S150 Q152:S152 Q154:S154">
    <cfRule type="cellIs" dxfId="1" priority="1" operator="lessThan">
      <formula>85</formula>
    </cfRule>
    <cfRule type="cellIs" dxfId="0" priority="2" operator="greaterThan">
      <formula>85</formula>
    </cfRule>
  </conditionalFormatting>
  <pageMargins left="0.11811023622047245" right="0.11811023622047245" top="0.35433070866141736" bottom="0.19685039370078741" header="0.31496062992125984" footer="0.31496062992125984"/>
  <pageSetup scale="60" orientation="landscape" horizontalDpi="4294967294" verticalDpi="4294967294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J189"/>
  <sheetViews>
    <sheetView tabSelected="1" zoomScale="70" zoomScaleNormal="70" workbookViewId="0">
      <pane xSplit="3" ySplit="8" topLeftCell="D132" activePane="bottomRight" state="frozen"/>
      <selection pane="topRight" activeCell="D1" sqref="D1"/>
      <selection pane="bottomLeft" activeCell="A9" sqref="A9"/>
      <selection pane="bottomRight" activeCell="D35" sqref="D35:D36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3" customWidth="1"/>
    <col min="9" max="62" width="10.85546875" style="32"/>
    <col min="63" max="16384" width="10.85546875" style="29"/>
  </cols>
  <sheetData>
    <row r="1" spans="1:8" x14ac:dyDescent="0.2">
      <c r="A1" s="44"/>
      <c r="C1" s="35"/>
      <c r="D1" s="41"/>
      <c r="E1" s="32"/>
      <c r="F1" s="32"/>
      <c r="G1" s="32"/>
      <c r="H1" s="41"/>
    </row>
    <row r="2" spans="1:8" ht="21" customHeight="1" x14ac:dyDescent="0.2">
      <c r="A2" s="632" t="s">
        <v>501</v>
      </c>
      <c r="B2" s="632"/>
      <c r="C2" s="632"/>
      <c r="D2" s="632"/>
      <c r="E2" s="632"/>
      <c r="F2" s="632"/>
      <c r="G2" s="632"/>
      <c r="H2" s="632"/>
    </row>
    <row r="3" spans="1:8" ht="20.100000000000001" customHeight="1" x14ac:dyDescent="0.25">
      <c r="A3" s="631" t="s">
        <v>1</v>
      </c>
      <c r="B3" s="631"/>
      <c r="C3" s="631"/>
      <c r="D3" s="631"/>
      <c r="E3" s="631"/>
      <c r="F3" s="631"/>
      <c r="G3" s="631"/>
      <c r="H3" s="631"/>
    </row>
    <row r="4" spans="1:8" ht="20.100000000000001" customHeight="1" x14ac:dyDescent="0.25">
      <c r="A4" s="630" t="s">
        <v>289</v>
      </c>
      <c r="B4" s="630"/>
      <c r="C4" s="630"/>
      <c r="D4" s="630"/>
      <c r="E4" s="630"/>
      <c r="F4" s="630"/>
      <c r="G4" s="630"/>
      <c r="H4" s="630"/>
    </row>
    <row r="5" spans="1:8" ht="20.100000000000001" customHeight="1" x14ac:dyDescent="0.25">
      <c r="A5" s="630" t="s">
        <v>290</v>
      </c>
      <c r="B5" s="630"/>
      <c r="C5" s="630"/>
      <c r="D5" s="630"/>
      <c r="E5" s="630"/>
      <c r="F5" s="630"/>
      <c r="G5" s="630"/>
      <c r="H5" s="630"/>
    </row>
    <row r="6" spans="1:8" ht="20.100000000000001" customHeight="1" thickBot="1" x14ac:dyDescent="0.3">
      <c r="A6" s="42"/>
      <c r="B6" s="33"/>
      <c r="C6" s="36"/>
      <c r="D6" s="42"/>
      <c r="E6" s="33"/>
      <c r="F6" s="33"/>
      <c r="G6" s="33"/>
      <c r="H6" s="42"/>
    </row>
    <row r="7" spans="1:8" ht="27.75" customHeight="1" x14ac:dyDescent="0.2">
      <c r="A7" s="643" t="s">
        <v>502</v>
      </c>
      <c r="B7" s="645" t="s">
        <v>4</v>
      </c>
      <c r="C7" s="647" t="s">
        <v>5</v>
      </c>
      <c r="D7" s="633" t="s">
        <v>6</v>
      </c>
      <c r="E7" s="633" t="s">
        <v>327</v>
      </c>
      <c r="F7" s="633" t="s">
        <v>7</v>
      </c>
      <c r="G7" s="633" t="s">
        <v>8</v>
      </c>
      <c r="H7" s="649" t="s">
        <v>503</v>
      </c>
    </row>
    <row r="8" spans="1:8" ht="13.5" customHeight="1" thickBot="1" x14ac:dyDescent="0.25">
      <c r="A8" s="644"/>
      <c r="B8" s="646"/>
      <c r="C8" s="648"/>
      <c r="D8" s="634"/>
      <c r="E8" s="634"/>
      <c r="F8" s="634"/>
      <c r="G8" s="634"/>
      <c r="H8" s="650"/>
    </row>
    <row r="9" spans="1:8" ht="27.95" customHeight="1" x14ac:dyDescent="0.2">
      <c r="A9" s="651" t="s">
        <v>24</v>
      </c>
      <c r="B9" s="638">
        <v>1</v>
      </c>
      <c r="C9" s="639" t="s">
        <v>25</v>
      </c>
      <c r="D9" s="640" t="s">
        <v>505</v>
      </c>
      <c r="E9" s="567" t="s">
        <v>328</v>
      </c>
      <c r="F9" s="531" t="s">
        <v>27</v>
      </c>
      <c r="G9" s="642" t="s">
        <v>28</v>
      </c>
      <c r="H9" s="654" t="s">
        <v>445</v>
      </c>
    </row>
    <row r="10" spans="1:8" ht="18" customHeight="1" x14ac:dyDescent="0.2">
      <c r="A10" s="652"/>
      <c r="B10" s="587"/>
      <c r="C10" s="456"/>
      <c r="D10" s="641"/>
      <c r="E10" s="477"/>
      <c r="F10" s="387"/>
      <c r="G10" s="470"/>
      <c r="H10" s="655"/>
    </row>
    <row r="11" spans="1:8" ht="27.95" customHeight="1" x14ac:dyDescent="0.2">
      <c r="A11" s="652"/>
      <c r="B11" s="587">
        <v>2</v>
      </c>
      <c r="C11" s="456" t="s">
        <v>29</v>
      </c>
      <c r="D11" s="624" t="s">
        <v>299</v>
      </c>
      <c r="E11" s="477" t="s">
        <v>329</v>
      </c>
      <c r="F11" s="387" t="s">
        <v>27</v>
      </c>
      <c r="G11" s="423" t="s">
        <v>28</v>
      </c>
      <c r="H11" s="656" t="s">
        <v>446</v>
      </c>
    </row>
    <row r="12" spans="1:8" ht="27.95" customHeight="1" x14ac:dyDescent="0.2">
      <c r="A12" s="652"/>
      <c r="B12" s="587"/>
      <c r="C12" s="456"/>
      <c r="D12" s="624"/>
      <c r="E12" s="477"/>
      <c r="F12" s="387"/>
      <c r="G12" s="470"/>
      <c r="H12" s="656"/>
    </row>
    <row r="13" spans="1:8" ht="27.95" customHeight="1" x14ac:dyDescent="0.2">
      <c r="A13" s="652"/>
      <c r="B13" s="587">
        <v>3</v>
      </c>
      <c r="C13" s="456" t="s">
        <v>439</v>
      </c>
      <c r="D13" s="624" t="s">
        <v>476</v>
      </c>
      <c r="E13" s="538" t="s">
        <v>330</v>
      </c>
      <c r="F13" s="557"/>
      <c r="G13" s="423" t="s">
        <v>28</v>
      </c>
      <c r="H13" s="656" t="s">
        <v>474</v>
      </c>
    </row>
    <row r="14" spans="1:8" ht="27.95" customHeight="1" x14ac:dyDescent="0.2">
      <c r="A14" s="652"/>
      <c r="B14" s="587"/>
      <c r="C14" s="456"/>
      <c r="D14" s="624"/>
      <c r="E14" s="538"/>
      <c r="F14" s="557"/>
      <c r="G14" s="470"/>
      <c r="H14" s="656"/>
    </row>
    <row r="15" spans="1:8" ht="27.95" customHeight="1" x14ac:dyDescent="0.2">
      <c r="A15" s="652"/>
      <c r="B15" s="587">
        <v>4</v>
      </c>
      <c r="C15" s="456" t="s">
        <v>441</v>
      </c>
      <c r="D15" s="624" t="s">
        <v>475</v>
      </c>
      <c r="E15" s="538" t="s">
        <v>339</v>
      </c>
      <c r="F15" s="557"/>
      <c r="G15" s="423" t="s">
        <v>28</v>
      </c>
      <c r="H15" s="656" t="s">
        <v>477</v>
      </c>
    </row>
    <row r="16" spans="1:8" ht="27.95" customHeight="1" x14ac:dyDescent="0.2">
      <c r="A16" s="652"/>
      <c r="B16" s="587"/>
      <c r="C16" s="456"/>
      <c r="D16" s="624"/>
      <c r="E16" s="538"/>
      <c r="F16" s="557"/>
      <c r="G16" s="470"/>
      <c r="H16" s="656"/>
    </row>
    <row r="17" spans="1:8" ht="27.95" customHeight="1" x14ac:dyDescent="0.2">
      <c r="A17" s="652"/>
      <c r="B17" s="587">
        <v>5</v>
      </c>
      <c r="C17" s="456" t="s">
        <v>36</v>
      </c>
      <c r="D17" s="624" t="s">
        <v>37</v>
      </c>
      <c r="E17" s="477" t="s">
        <v>331</v>
      </c>
      <c r="F17" s="387" t="s">
        <v>55</v>
      </c>
      <c r="G17" s="337" t="s">
        <v>38</v>
      </c>
      <c r="H17" s="656" t="s">
        <v>478</v>
      </c>
    </row>
    <row r="18" spans="1:8" ht="27.95" customHeight="1" x14ac:dyDescent="0.2">
      <c r="A18" s="652"/>
      <c r="B18" s="587"/>
      <c r="C18" s="456"/>
      <c r="D18" s="624"/>
      <c r="E18" s="477"/>
      <c r="F18" s="387"/>
      <c r="G18" s="431"/>
      <c r="H18" s="656"/>
    </row>
    <row r="19" spans="1:8" ht="27.95" customHeight="1" x14ac:dyDescent="0.2">
      <c r="A19" s="652"/>
      <c r="B19" s="587">
        <v>6</v>
      </c>
      <c r="C19" s="456" t="s">
        <v>39</v>
      </c>
      <c r="D19" s="624" t="s">
        <v>40</v>
      </c>
      <c r="E19" s="536" t="s">
        <v>332</v>
      </c>
      <c r="F19" s="387" t="s">
        <v>326</v>
      </c>
      <c r="G19" s="337" t="s">
        <v>38</v>
      </c>
      <c r="H19" s="656" t="s">
        <v>527</v>
      </c>
    </row>
    <row r="20" spans="1:8" ht="27.95" customHeight="1" x14ac:dyDescent="0.2">
      <c r="A20" s="652"/>
      <c r="B20" s="587"/>
      <c r="C20" s="456"/>
      <c r="D20" s="624"/>
      <c r="E20" s="536"/>
      <c r="F20" s="387"/>
      <c r="G20" s="431"/>
      <c r="H20" s="656"/>
    </row>
    <row r="21" spans="1:8" ht="27.95" customHeight="1" x14ac:dyDescent="0.2">
      <c r="A21" s="652"/>
      <c r="B21" s="587">
        <v>7</v>
      </c>
      <c r="C21" s="456" t="s">
        <v>41</v>
      </c>
      <c r="D21" s="624" t="s">
        <v>42</v>
      </c>
      <c r="E21" s="536" t="s">
        <v>333</v>
      </c>
      <c r="F21" s="387" t="s">
        <v>281</v>
      </c>
      <c r="G21" s="337" t="s">
        <v>38</v>
      </c>
      <c r="H21" s="656" t="s">
        <v>528</v>
      </c>
    </row>
    <row r="22" spans="1:8" ht="27.95" customHeight="1" x14ac:dyDescent="0.2">
      <c r="A22" s="652"/>
      <c r="B22" s="587"/>
      <c r="C22" s="456"/>
      <c r="D22" s="624"/>
      <c r="E22" s="536"/>
      <c r="F22" s="387"/>
      <c r="G22" s="431"/>
      <c r="H22" s="656"/>
    </row>
    <row r="23" spans="1:8" ht="27.95" customHeight="1" x14ac:dyDescent="0.2">
      <c r="A23" s="652"/>
      <c r="B23" s="587">
        <v>8</v>
      </c>
      <c r="C23" s="456" t="s">
        <v>43</v>
      </c>
      <c r="D23" s="624" t="s">
        <v>44</v>
      </c>
      <c r="E23" s="538" t="s">
        <v>334</v>
      </c>
      <c r="F23" s="479" t="s">
        <v>292</v>
      </c>
      <c r="G23" s="423" t="s">
        <v>28</v>
      </c>
      <c r="H23" s="656" t="s">
        <v>479</v>
      </c>
    </row>
    <row r="24" spans="1:8" ht="27.95" customHeight="1" x14ac:dyDescent="0.2">
      <c r="A24" s="652"/>
      <c r="B24" s="587"/>
      <c r="C24" s="456"/>
      <c r="D24" s="624"/>
      <c r="E24" s="538"/>
      <c r="F24" s="479"/>
      <c r="G24" s="470"/>
      <c r="H24" s="656"/>
    </row>
    <row r="25" spans="1:8" ht="27.95" customHeight="1" x14ac:dyDescent="0.2">
      <c r="A25" s="652"/>
      <c r="B25" s="587">
        <v>9</v>
      </c>
      <c r="C25" s="456" t="s">
        <v>443</v>
      </c>
      <c r="D25" s="624" t="s">
        <v>480</v>
      </c>
      <c r="E25" s="477" t="s">
        <v>335</v>
      </c>
      <c r="F25" s="557"/>
      <c r="G25" s="423" t="s">
        <v>28</v>
      </c>
      <c r="H25" s="656" t="s">
        <v>483</v>
      </c>
    </row>
    <row r="26" spans="1:8" ht="27.95" customHeight="1" x14ac:dyDescent="0.2">
      <c r="A26" s="652"/>
      <c r="B26" s="587"/>
      <c r="C26" s="456"/>
      <c r="D26" s="624"/>
      <c r="E26" s="477"/>
      <c r="F26" s="557"/>
      <c r="G26" s="470"/>
      <c r="H26" s="656"/>
    </row>
    <row r="27" spans="1:8" ht="27.95" customHeight="1" x14ac:dyDescent="0.2">
      <c r="A27" s="652"/>
      <c r="B27" s="587">
        <v>10</v>
      </c>
      <c r="C27" s="456" t="s">
        <v>437</v>
      </c>
      <c r="D27" s="624" t="s">
        <v>481</v>
      </c>
      <c r="E27" s="536" t="s">
        <v>336</v>
      </c>
      <c r="F27" s="557"/>
      <c r="G27" s="423" t="s">
        <v>28</v>
      </c>
      <c r="H27" s="656" t="s">
        <v>482</v>
      </c>
    </row>
    <row r="28" spans="1:8" ht="27.95" customHeight="1" x14ac:dyDescent="0.2">
      <c r="A28" s="652"/>
      <c r="B28" s="587"/>
      <c r="C28" s="456"/>
      <c r="D28" s="624"/>
      <c r="E28" s="536"/>
      <c r="F28" s="557"/>
      <c r="G28" s="470"/>
      <c r="H28" s="656"/>
    </row>
    <row r="29" spans="1:8" ht="27.95" customHeight="1" x14ac:dyDescent="0.2">
      <c r="A29" s="652"/>
      <c r="B29" s="587">
        <v>11</v>
      </c>
      <c r="C29" s="456" t="s">
        <v>293</v>
      </c>
      <c r="D29" s="624" t="s">
        <v>291</v>
      </c>
      <c r="E29" s="538" t="s">
        <v>337</v>
      </c>
      <c r="F29" s="387" t="s">
        <v>48</v>
      </c>
      <c r="G29" s="423" t="s">
        <v>28</v>
      </c>
      <c r="H29" s="656" t="s">
        <v>486</v>
      </c>
    </row>
    <row r="30" spans="1:8" ht="51" customHeight="1" x14ac:dyDescent="0.2">
      <c r="A30" s="652"/>
      <c r="B30" s="587"/>
      <c r="C30" s="456"/>
      <c r="D30" s="624"/>
      <c r="E30" s="538"/>
      <c r="F30" s="387"/>
      <c r="G30" s="470"/>
      <c r="H30" s="656"/>
    </row>
    <row r="31" spans="1:8" ht="27.95" customHeight="1" x14ac:dyDescent="0.2">
      <c r="A31" s="652"/>
      <c r="B31" s="587">
        <v>12</v>
      </c>
      <c r="C31" s="456" t="s">
        <v>294</v>
      </c>
      <c r="D31" s="624" t="s">
        <v>325</v>
      </c>
      <c r="E31" s="538" t="s">
        <v>340</v>
      </c>
      <c r="F31" s="373">
        <v>0.95</v>
      </c>
      <c r="G31" s="423" t="s">
        <v>28</v>
      </c>
      <c r="H31" s="656" t="s">
        <v>485</v>
      </c>
    </row>
    <row r="32" spans="1:8" ht="27.95" customHeight="1" x14ac:dyDescent="0.2">
      <c r="A32" s="652"/>
      <c r="B32" s="587"/>
      <c r="C32" s="456"/>
      <c r="D32" s="624"/>
      <c r="E32" s="538"/>
      <c r="F32" s="387"/>
      <c r="G32" s="470"/>
      <c r="H32" s="656"/>
    </row>
    <row r="33" spans="1:8" ht="42" customHeight="1" x14ac:dyDescent="0.2">
      <c r="A33" s="652"/>
      <c r="B33" s="587">
        <v>13</v>
      </c>
      <c r="C33" s="456" t="s">
        <v>533</v>
      </c>
      <c r="D33" s="628" t="s">
        <v>295</v>
      </c>
      <c r="E33" s="538" t="s">
        <v>409</v>
      </c>
      <c r="F33" s="387" t="s">
        <v>296</v>
      </c>
      <c r="G33" s="423" t="s">
        <v>28</v>
      </c>
      <c r="H33" s="656" t="s">
        <v>484</v>
      </c>
    </row>
    <row r="34" spans="1:8" ht="63.95" customHeight="1" x14ac:dyDescent="0.2">
      <c r="A34" s="652"/>
      <c r="B34" s="587"/>
      <c r="C34" s="456"/>
      <c r="D34" s="628"/>
      <c r="E34" s="538"/>
      <c r="F34" s="387"/>
      <c r="G34" s="470"/>
      <c r="H34" s="656"/>
    </row>
    <row r="35" spans="1:8" ht="27.95" customHeight="1" x14ac:dyDescent="0.2">
      <c r="A35" s="652"/>
      <c r="B35" s="587">
        <v>14</v>
      </c>
      <c r="C35" s="456" t="s">
        <v>534</v>
      </c>
      <c r="D35" s="624" t="s">
        <v>54</v>
      </c>
      <c r="E35" s="536" t="s">
        <v>338</v>
      </c>
      <c r="F35" s="387" t="s">
        <v>55</v>
      </c>
      <c r="G35" s="423" t="s">
        <v>28</v>
      </c>
      <c r="H35" s="656" t="s">
        <v>487</v>
      </c>
    </row>
    <row r="36" spans="1:8" ht="27.95" customHeight="1" thickBot="1" x14ac:dyDescent="0.25">
      <c r="A36" s="653"/>
      <c r="B36" s="623"/>
      <c r="C36" s="457"/>
      <c r="D36" s="625"/>
      <c r="E36" s="626"/>
      <c r="F36" s="374"/>
      <c r="G36" s="627"/>
      <c r="H36" s="657"/>
    </row>
    <row r="37" spans="1:8" ht="27.95" customHeight="1" x14ac:dyDescent="0.2">
      <c r="A37" s="615" t="s">
        <v>56</v>
      </c>
      <c r="B37" s="617">
        <v>15</v>
      </c>
      <c r="C37" s="618" t="s">
        <v>57</v>
      </c>
      <c r="D37" s="619" t="s">
        <v>58</v>
      </c>
      <c r="E37" s="513" t="s">
        <v>341</v>
      </c>
      <c r="F37" s="621">
        <v>0.85</v>
      </c>
      <c r="G37" s="338" t="s">
        <v>38</v>
      </c>
      <c r="H37" s="658" t="s">
        <v>341</v>
      </c>
    </row>
    <row r="38" spans="1:8" ht="27.95" customHeight="1" x14ac:dyDescent="0.2">
      <c r="A38" s="615"/>
      <c r="B38" s="612"/>
      <c r="C38" s="613"/>
      <c r="D38" s="614"/>
      <c r="E38" s="477"/>
      <c r="F38" s="444"/>
      <c r="G38" s="431"/>
      <c r="H38" s="659"/>
    </row>
    <row r="39" spans="1:8" ht="27.95" customHeight="1" x14ac:dyDescent="0.2">
      <c r="A39" s="615"/>
      <c r="B39" s="611">
        <v>16</v>
      </c>
      <c r="C39" s="589" t="s">
        <v>420</v>
      </c>
      <c r="D39" s="591" t="s">
        <v>419</v>
      </c>
      <c r="E39" s="477"/>
      <c r="F39" s="593">
        <v>0.1</v>
      </c>
      <c r="G39" s="337" t="s">
        <v>38</v>
      </c>
      <c r="H39" s="659" t="s">
        <v>447</v>
      </c>
    </row>
    <row r="40" spans="1:8" ht="27.95" customHeight="1" x14ac:dyDescent="0.2">
      <c r="A40" s="615"/>
      <c r="B40" s="612"/>
      <c r="C40" s="613"/>
      <c r="D40" s="614"/>
      <c r="E40" s="477"/>
      <c r="F40" s="444"/>
      <c r="G40" s="431"/>
      <c r="H40" s="659"/>
    </row>
    <row r="41" spans="1:8" ht="27.95" customHeight="1" x14ac:dyDescent="0.2">
      <c r="A41" s="615"/>
      <c r="B41" s="611">
        <v>17</v>
      </c>
      <c r="C41" s="589" t="s">
        <v>421</v>
      </c>
      <c r="D41" s="591" t="s">
        <v>422</v>
      </c>
      <c r="E41" s="477"/>
      <c r="F41" s="593">
        <v>0.1</v>
      </c>
      <c r="G41" s="337" t="s">
        <v>38</v>
      </c>
      <c r="H41" s="659" t="s">
        <v>448</v>
      </c>
    </row>
    <row r="42" spans="1:8" ht="27.95" customHeight="1" x14ac:dyDescent="0.2">
      <c r="A42" s="615"/>
      <c r="B42" s="612"/>
      <c r="C42" s="613"/>
      <c r="D42" s="614"/>
      <c r="E42" s="477"/>
      <c r="F42" s="444"/>
      <c r="G42" s="431"/>
      <c r="H42" s="659"/>
    </row>
    <row r="43" spans="1:8" ht="27.95" customHeight="1" x14ac:dyDescent="0.2">
      <c r="A43" s="615"/>
      <c r="B43" s="587">
        <v>18</v>
      </c>
      <c r="C43" s="609" t="s">
        <v>59</v>
      </c>
      <c r="D43" s="610" t="s">
        <v>60</v>
      </c>
      <c r="E43" s="477"/>
      <c r="F43" s="373">
        <v>1</v>
      </c>
      <c r="G43" s="337" t="s">
        <v>38</v>
      </c>
      <c r="H43" s="659" t="s">
        <v>449</v>
      </c>
    </row>
    <row r="44" spans="1:8" ht="32.25" customHeight="1" x14ac:dyDescent="0.2">
      <c r="A44" s="615"/>
      <c r="B44" s="587"/>
      <c r="C44" s="609"/>
      <c r="D44" s="610"/>
      <c r="E44" s="477"/>
      <c r="F44" s="387"/>
      <c r="G44" s="431"/>
      <c r="H44" s="659"/>
    </row>
    <row r="45" spans="1:8" ht="27.95" customHeight="1" x14ac:dyDescent="0.2">
      <c r="A45" s="615"/>
      <c r="B45" s="587">
        <v>19</v>
      </c>
      <c r="C45" s="589" t="s">
        <v>61</v>
      </c>
      <c r="D45" s="591" t="s">
        <v>62</v>
      </c>
      <c r="E45" s="477"/>
      <c r="F45" s="593">
        <v>0.95</v>
      </c>
      <c r="G45" s="337" t="s">
        <v>38</v>
      </c>
      <c r="H45" s="659" t="s">
        <v>450</v>
      </c>
    </row>
    <row r="46" spans="1:8" ht="27.95" customHeight="1" thickBot="1" x14ac:dyDescent="0.25">
      <c r="A46" s="616"/>
      <c r="B46" s="588"/>
      <c r="C46" s="590"/>
      <c r="D46" s="592"/>
      <c r="E46" s="620"/>
      <c r="F46" s="594"/>
      <c r="G46" s="595"/>
      <c r="H46" s="667"/>
    </row>
    <row r="47" spans="1:8" ht="27.95" customHeight="1" x14ac:dyDescent="0.2">
      <c r="A47" s="602" t="s">
        <v>506</v>
      </c>
      <c r="B47" s="605">
        <v>20</v>
      </c>
      <c r="C47" s="606" t="s">
        <v>66</v>
      </c>
      <c r="D47" s="607" t="s">
        <v>67</v>
      </c>
      <c r="E47" s="608" t="s">
        <v>342</v>
      </c>
      <c r="F47" s="583"/>
      <c r="G47" s="584" t="s">
        <v>38</v>
      </c>
      <c r="H47" s="668" t="s">
        <v>451</v>
      </c>
    </row>
    <row r="48" spans="1:8" ht="27.95" customHeight="1" x14ac:dyDescent="0.2">
      <c r="A48" s="603"/>
      <c r="B48" s="585"/>
      <c r="C48" s="586"/>
      <c r="D48" s="383"/>
      <c r="E48" s="477"/>
      <c r="F48" s="557"/>
      <c r="G48" s="431"/>
      <c r="H48" s="660"/>
    </row>
    <row r="49" spans="1:8" ht="27.95" customHeight="1" x14ac:dyDescent="0.2">
      <c r="A49" s="603"/>
      <c r="B49" s="585">
        <v>21</v>
      </c>
      <c r="C49" s="586" t="s">
        <v>68</v>
      </c>
      <c r="D49" s="383" t="s">
        <v>427</v>
      </c>
      <c r="E49" s="477" t="s">
        <v>343</v>
      </c>
      <c r="F49" s="373">
        <v>0.8</v>
      </c>
      <c r="G49" s="423" t="s">
        <v>28</v>
      </c>
      <c r="H49" s="660" t="s">
        <v>452</v>
      </c>
    </row>
    <row r="50" spans="1:8" ht="27.95" customHeight="1" x14ac:dyDescent="0.2">
      <c r="A50" s="603"/>
      <c r="B50" s="585"/>
      <c r="C50" s="586"/>
      <c r="D50" s="383"/>
      <c r="E50" s="477"/>
      <c r="F50" s="387"/>
      <c r="G50" s="470"/>
      <c r="H50" s="660"/>
    </row>
    <row r="51" spans="1:8" ht="27.95" customHeight="1" x14ac:dyDescent="0.2">
      <c r="A51" s="603"/>
      <c r="B51" s="585">
        <v>22</v>
      </c>
      <c r="C51" s="586" t="s">
        <v>73</v>
      </c>
      <c r="D51" s="383" t="s">
        <v>74</v>
      </c>
      <c r="E51" s="538" t="s">
        <v>344</v>
      </c>
      <c r="F51" s="622"/>
      <c r="G51" s="337" t="s">
        <v>38</v>
      </c>
      <c r="H51" s="660" t="s">
        <v>344</v>
      </c>
    </row>
    <row r="52" spans="1:8" ht="27.95" customHeight="1" thickBot="1" x14ac:dyDescent="0.25">
      <c r="A52" s="603"/>
      <c r="B52" s="585"/>
      <c r="C52" s="586"/>
      <c r="D52" s="383"/>
      <c r="E52" s="538"/>
      <c r="F52" s="622"/>
      <c r="G52" s="431"/>
      <c r="H52" s="660"/>
    </row>
    <row r="53" spans="1:8" ht="27.95" customHeight="1" x14ac:dyDescent="0.2">
      <c r="A53" s="603"/>
      <c r="B53" s="585">
        <v>23</v>
      </c>
      <c r="C53" s="586" t="s">
        <v>79</v>
      </c>
      <c r="D53" s="383" t="s">
        <v>80</v>
      </c>
      <c r="E53" s="601" t="s">
        <v>345</v>
      </c>
      <c r="F53" s="552">
        <v>15</v>
      </c>
      <c r="G53" s="337" t="s">
        <v>38</v>
      </c>
      <c r="H53" s="669" t="s">
        <v>345</v>
      </c>
    </row>
    <row r="54" spans="1:8" ht="27.95" customHeight="1" x14ac:dyDescent="0.2">
      <c r="A54" s="603"/>
      <c r="B54" s="585"/>
      <c r="C54" s="586"/>
      <c r="D54" s="383"/>
      <c r="E54" s="538"/>
      <c r="F54" s="552"/>
      <c r="G54" s="431"/>
      <c r="H54" s="660"/>
    </row>
    <row r="55" spans="1:8" ht="27.95" customHeight="1" x14ac:dyDescent="0.2">
      <c r="A55" s="603"/>
      <c r="B55" s="585">
        <v>24</v>
      </c>
      <c r="C55" s="586" t="s">
        <v>300</v>
      </c>
      <c r="D55" s="383" t="s">
        <v>82</v>
      </c>
      <c r="E55" s="477" t="s">
        <v>346</v>
      </c>
      <c r="F55" s="373">
        <v>0.85</v>
      </c>
      <c r="G55" s="423" t="s">
        <v>28</v>
      </c>
      <c r="H55" s="660" t="s">
        <v>346</v>
      </c>
    </row>
    <row r="56" spans="1:8" ht="27.95" customHeight="1" x14ac:dyDescent="0.2">
      <c r="A56" s="603"/>
      <c r="B56" s="585"/>
      <c r="C56" s="586"/>
      <c r="D56" s="383"/>
      <c r="E56" s="477"/>
      <c r="F56" s="387"/>
      <c r="G56" s="470"/>
      <c r="H56" s="660"/>
    </row>
    <row r="57" spans="1:8" ht="27.95" customHeight="1" x14ac:dyDescent="0.2">
      <c r="A57" s="603"/>
      <c r="B57" s="585">
        <v>25</v>
      </c>
      <c r="C57" s="586" t="s">
        <v>83</v>
      </c>
      <c r="D57" s="383" t="s">
        <v>84</v>
      </c>
      <c r="E57" s="538" t="s">
        <v>347</v>
      </c>
      <c r="F57" s="387" t="s">
        <v>72</v>
      </c>
      <c r="G57" s="337" t="s">
        <v>38</v>
      </c>
      <c r="H57" s="660" t="s">
        <v>347</v>
      </c>
    </row>
    <row r="58" spans="1:8" ht="27.95" customHeight="1" thickBot="1" x14ac:dyDescent="0.25">
      <c r="A58" s="604"/>
      <c r="B58" s="596"/>
      <c r="C58" s="597"/>
      <c r="D58" s="598"/>
      <c r="E58" s="599"/>
      <c r="F58" s="600"/>
      <c r="G58" s="595"/>
      <c r="H58" s="661"/>
    </row>
    <row r="59" spans="1:8" ht="27.95" customHeight="1" x14ac:dyDescent="0.2">
      <c r="A59" s="572" t="s">
        <v>86</v>
      </c>
      <c r="B59" s="574">
        <v>26</v>
      </c>
      <c r="C59" s="575" t="s">
        <v>301</v>
      </c>
      <c r="D59" s="576" t="s">
        <v>88</v>
      </c>
      <c r="E59" s="577" t="s">
        <v>348</v>
      </c>
      <c r="F59" s="578">
        <v>1</v>
      </c>
      <c r="G59" s="569" t="s">
        <v>28</v>
      </c>
      <c r="H59" s="662" t="s">
        <v>348</v>
      </c>
    </row>
    <row r="60" spans="1:8" ht="27.95" customHeight="1" x14ac:dyDescent="0.2">
      <c r="A60" s="573"/>
      <c r="B60" s="365"/>
      <c r="C60" s="570"/>
      <c r="D60" s="571"/>
      <c r="E60" s="538"/>
      <c r="F60" s="387"/>
      <c r="G60" s="470"/>
      <c r="H60" s="663"/>
    </row>
    <row r="61" spans="1:8" ht="27.95" customHeight="1" x14ac:dyDescent="0.2">
      <c r="A61" s="573"/>
      <c r="B61" s="365">
        <v>27</v>
      </c>
      <c r="C61" s="570" t="s">
        <v>89</v>
      </c>
      <c r="D61" s="571" t="s">
        <v>90</v>
      </c>
      <c r="E61" s="477" t="s">
        <v>349</v>
      </c>
      <c r="F61" s="387" t="s">
        <v>91</v>
      </c>
      <c r="G61" s="337" t="s">
        <v>38</v>
      </c>
      <c r="H61" s="663" t="s">
        <v>349</v>
      </c>
    </row>
    <row r="62" spans="1:8" ht="27.95" customHeight="1" x14ac:dyDescent="0.2">
      <c r="A62" s="573"/>
      <c r="B62" s="365"/>
      <c r="C62" s="570"/>
      <c r="D62" s="571"/>
      <c r="E62" s="477"/>
      <c r="F62" s="387"/>
      <c r="G62" s="431"/>
      <c r="H62" s="663"/>
    </row>
    <row r="63" spans="1:8" ht="27.95" customHeight="1" x14ac:dyDescent="0.2">
      <c r="A63" s="573"/>
      <c r="B63" s="365">
        <v>28</v>
      </c>
      <c r="C63" s="570" t="s">
        <v>302</v>
      </c>
      <c r="D63" s="571" t="s">
        <v>93</v>
      </c>
      <c r="E63" s="477" t="s">
        <v>350</v>
      </c>
      <c r="F63" s="387" t="s">
        <v>94</v>
      </c>
      <c r="G63" s="423" t="s">
        <v>28</v>
      </c>
      <c r="H63" s="663" t="s">
        <v>350</v>
      </c>
    </row>
    <row r="64" spans="1:8" ht="27.95" customHeight="1" thickBot="1" x14ac:dyDescent="0.25">
      <c r="A64" s="573"/>
      <c r="B64" s="579"/>
      <c r="C64" s="580"/>
      <c r="D64" s="581"/>
      <c r="E64" s="582"/>
      <c r="F64" s="422"/>
      <c r="G64" s="560"/>
      <c r="H64" s="664"/>
    </row>
    <row r="65" spans="1:8" ht="27.95" customHeight="1" x14ac:dyDescent="0.2">
      <c r="A65" s="561" t="s">
        <v>96</v>
      </c>
      <c r="B65" s="564">
        <v>29</v>
      </c>
      <c r="C65" s="565" t="s">
        <v>97</v>
      </c>
      <c r="D65" s="566" t="s">
        <v>98</v>
      </c>
      <c r="E65" s="567" t="s">
        <v>351</v>
      </c>
      <c r="F65" s="386">
        <v>0.8</v>
      </c>
      <c r="G65" s="568" t="s">
        <v>38</v>
      </c>
      <c r="H65" s="665" t="s">
        <v>351</v>
      </c>
    </row>
    <row r="66" spans="1:8" ht="27.95" customHeight="1" x14ac:dyDescent="0.2">
      <c r="A66" s="562"/>
      <c r="B66" s="549"/>
      <c r="C66" s="550"/>
      <c r="D66" s="551"/>
      <c r="E66" s="477"/>
      <c r="F66" s="387"/>
      <c r="G66" s="432"/>
      <c r="H66" s="666"/>
    </row>
    <row r="67" spans="1:8" ht="27.95" customHeight="1" x14ac:dyDescent="0.2">
      <c r="A67" s="562"/>
      <c r="B67" s="549">
        <v>30</v>
      </c>
      <c r="C67" s="550" t="s">
        <v>99</v>
      </c>
      <c r="D67" s="551" t="s">
        <v>100</v>
      </c>
      <c r="E67" s="477" t="s">
        <v>352</v>
      </c>
      <c r="F67" s="387" t="s">
        <v>101</v>
      </c>
      <c r="G67" s="417" t="s">
        <v>28</v>
      </c>
      <c r="H67" s="666" t="s">
        <v>352</v>
      </c>
    </row>
    <row r="68" spans="1:8" ht="27.95" customHeight="1" x14ac:dyDescent="0.2">
      <c r="A68" s="562"/>
      <c r="B68" s="549"/>
      <c r="C68" s="550"/>
      <c r="D68" s="551"/>
      <c r="E68" s="477"/>
      <c r="F68" s="387"/>
      <c r="G68" s="417"/>
      <c r="H68" s="666"/>
    </row>
    <row r="69" spans="1:8" ht="27.95" customHeight="1" x14ac:dyDescent="0.2">
      <c r="A69" s="562"/>
      <c r="B69" s="549">
        <v>31</v>
      </c>
      <c r="C69" s="550" t="s">
        <v>102</v>
      </c>
      <c r="D69" s="551" t="s">
        <v>103</v>
      </c>
      <c r="E69" s="477" t="s">
        <v>353</v>
      </c>
      <c r="F69" s="387" t="s">
        <v>104</v>
      </c>
      <c r="G69" s="432" t="s">
        <v>38</v>
      </c>
      <c r="H69" s="666" t="s">
        <v>353</v>
      </c>
    </row>
    <row r="70" spans="1:8" ht="27.95" customHeight="1" x14ac:dyDescent="0.2">
      <c r="A70" s="562"/>
      <c r="B70" s="549"/>
      <c r="C70" s="550"/>
      <c r="D70" s="551"/>
      <c r="E70" s="477"/>
      <c r="F70" s="387"/>
      <c r="G70" s="432"/>
      <c r="H70" s="666"/>
    </row>
    <row r="71" spans="1:8" ht="27.95" customHeight="1" x14ac:dyDescent="0.2">
      <c r="A71" s="562"/>
      <c r="B71" s="549">
        <v>32</v>
      </c>
      <c r="C71" s="550" t="s">
        <v>105</v>
      </c>
      <c r="D71" s="551" t="s">
        <v>106</v>
      </c>
      <c r="E71" s="477" t="s">
        <v>354</v>
      </c>
      <c r="F71" s="552">
        <v>7</v>
      </c>
      <c r="G71" s="432" t="s">
        <v>38</v>
      </c>
      <c r="H71" s="666" t="s">
        <v>354</v>
      </c>
    </row>
    <row r="72" spans="1:8" ht="27.95" customHeight="1" x14ac:dyDescent="0.2">
      <c r="A72" s="562"/>
      <c r="B72" s="549"/>
      <c r="C72" s="550"/>
      <c r="D72" s="551"/>
      <c r="E72" s="477"/>
      <c r="F72" s="552"/>
      <c r="G72" s="432"/>
      <c r="H72" s="666"/>
    </row>
    <row r="73" spans="1:8" ht="27.95" customHeight="1" x14ac:dyDescent="0.2">
      <c r="A73" s="562"/>
      <c r="B73" s="549">
        <v>33</v>
      </c>
      <c r="C73" s="550" t="s">
        <v>303</v>
      </c>
      <c r="D73" s="551" t="s">
        <v>108</v>
      </c>
      <c r="E73" s="477" t="s">
        <v>355</v>
      </c>
      <c r="F73" s="373">
        <v>0.5</v>
      </c>
      <c r="G73" s="417" t="s">
        <v>28</v>
      </c>
      <c r="H73" s="666" t="s">
        <v>355</v>
      </c>
    </row>
    <row r="74" spans="1:8" ht="27.95" customHeight="1" x14ac:dyDescent="0.2">
      <c r="A74" s="562"/>
      <c r="B74" s="549"/>
      <c r="C74" s="550"/>
      <c r="D74" s="551"/>
      <c r="E74" s="477"/>
      <c r="F74" s="387"/>
      <c r="G74" s="417"/>
      <c r="H74" s="666"/>
    </row>
    <row r="75" spans="1:8" ht="27.95" customHeight="1" x14ac:dyDescent="0.2">
      <c r="A75" s="562"/>
      <c r="B75" s="549">
        <v>34</v>
      </c>
      <c r="C75" s="550" t="s">
        <v>304</v>
      </c>
      <c r="D75" s="551" t="s">
        <v>110</v>
      </c>
      <c r="E75" s="477" t="s">
        <v>356</v>
      </c>
      <c r="F75" s="373">
        <v>0.1</v>
      </c>
      <c r="G75" s="417" t="s">
        <v>28</v>
      </c>
      <c r="H75" s="666" t="s">
        <v>356</v>
      </c>
    </row>
    <row r="76" spans="1:8" ht="27.95" customHeight="1" x14ac:dyDescent="0.2">
      <c r="A76" s="562"/>
      <c r="B76" s="549"/>
      <c r="C76" s="550"/>
      <c r="D76" s="551"/>
      <c r="E76" s="477"/>
      <c r="F76" s="387"/>
      <c r="G76" s="417"/>
      <c r="H76" s="666"/>
    </row>
    <row r="77" spans="1:8" ht="27.95" customHeight="1" x14ac:dyDescent="0.2">
      <c r="A77" s="562"/>
      <c r="B77" s="549">
        <v>35</v>
      </c>
      <c r="C77" s="550" t="s">
        <v>111</v>
      </c>
      <c r="D77" s="551" t="s">
        <v>494</v>
      </c>
      <c r="E77" s="477" t="s">
        <v>357</v>
      </c>
      <c r="F77" s="387" t="s">
        <v>113</v>
      </c>
      <c r="G77" s="432" t="s">
        <v>38</v>
      </c>
      <c r="H77" s="666" t="s">
        <v>495</v>
      </c>
    </row>
    <row r="78" spans="1:8" ht="27.95" customHeight="1" x14ac:dyDescent="0.2">
      <c r="A78" s="562"/>
      <c r="B78" s="549"/>
      <c r="C78" s="550"/>
      <c r="D78" s="551"/>
      <c r="E78" s="477"/>
      <c r="F78" s="387"/>
      <c r="G78" s="432"/>
      <c r="H78" s="666"/>
    </row>
    <row r="79" spans="1:8" ht="27.95" customHeight="1" x14ac:dyDescent="0.2">
      <c r="A79" s="562"/>
      <c r="B79" s="549">
        <v>36</v>
      </c>
      <c r="C79" s="550" t="s">
        <v>114</v>
      </c>
      <c r="D79" s="551" t="s">
        <v>115</v>
      </c>
      <c r="E79" s="536" t="s">
        <v>358</v>
      </c>
      <c r="F79" s="387" t="s">
        <v>116</v>
      </c>
      <c r="G79" s="432" t="s">
        <v>38</v>
      </c>
      <c r="H79" s="666" t="s">
        <v>453</v>
      </c>
    </row>
    <row r="80" spans="1:8" ht="27.95" customHeight="1" x14ac:dyDescent="0.2">
      <c r="A80" s="562"/>
      <c r="B80" s="549"/>
      <c r="C80" s="550"/>
      <c r="D80" s="551"/>
      <c r="E80" s="536"/>
      <c r="F80" s="387"/>
      <c r="G80" s="432"/>
      <c r="H80" s="666"/>
    </row>
    <row r="81" spans="1:8" ht="27.95" customHeight="1" x14ac:dyDescent="0.2">
      <c r="A81" s="562"/>
      <c r="B81" s="549">
        <v>37</v>
      </c>
      <c r="C81" s="550" t="s">
        <v>117</v>
      </c>
      <c r="D81" s="551" t="s">
        <v>118</v>
      </c>
      <c r="E81" s="538" t="s">
        <v>359</v>
      </c>
      <c r="F81" s="557"/>
      <c r="G81" s="432" t="s">
        <v>38</v>
      </c>
      <c r="H81" s="666" t="s">
        <v>359</v>
      </c>
    </row>
    <row r="82" spans="1:8" ht="27.95" customHeight="1" thickBot="1" x14ac:dyDescent="0.25">
      <c r="A82" s="563"/>
      <c r="B82" s="553"/>
      <c r="C82" s="554"/>
      <c r="D82" s="555"/>
      <c r="E82" s="556"/>
      <c r="F82" s="558"/>
      <c r="G82" s="559"/>
      <c r="H82" s="670"/>
    </row>
    <row r="83" spans="1:8" ht="27.95" customHeight="1" x14ac:dyDescent="0.2">
      <c r="A83" s="539" t="s">
        <v>120</v>
      </c>
      <c r="B83" s="546">
        <v>38</v>
      </c>
      <c r="C83" s="409" t="s">
        <v>305</v>
      </c>
      <c r="D83" s="547" t="s">
        <v>282</v>
      </c>
      <c r="E83" s="513" t="s">
        <v>360</v>
      </c>
      <c r="F83" s="444">
        <v>0.85</v>
      </c>
      <c r="G83" s="431" t="s">
        <v>38</v>
      </c>
      <c r="H83" s="671" t="s">
        <v>454</v>
      </c>
    </row>
    <row r="84" spans="1:8" ht="27.95" customHeight="1" x14ac:dyDescent="0.2">
      <c r="A84" s="540"/>
      <c r="B84" s="532"/>
      <c r="C84" s="381"/>
      <c r="D84" s="534"/>
      <c r="E84" s="477"/>
      <c r="F84" s="387"/>
      <c r="G84" s="432"/>
      <c r="H84" s="672"/>
    </row>
    <row r="85" spans="1:8" ht="27.95" customHeight="1" x14ac:dyDescent="0.2">
      <c r="A85" s="540"/>
      <c r="B85" s="532">
        <v>39</v>
      </c>
      <c r="C85" s="381" t="s">
        <v>123</v>
      </c>
      <c r="D85" s="534" t="s">
        <v>124</v>
      </c>
      <c r="E85" s="477" t="s">
        <v>361</v>
      </c>
      <c r="F85" s="387">
        <v>3</v>
      </c>
      <c r="G85" s="417" t="s">
        <v>28</v>
      </c>
      <c r="H85" s="672" t="s">
        <v>361</v>
      </c>
    </row>
    <row r="86" spans="1:8" ht="27.95" customHeight="1" x14ac:dyDescent="0.2">
      <c r="A86" s="540"/>
      <c r="B86" s="532"/>
      <c r="C86" s="381"/>
      <c r="D86" s="534"/>
      <c r="E86" s="477"/>
      <c r="F86" s="387"/>
      <c r="G86" s="417"/>
      <c r="H86" s="672"/>
    </row>
    <row r="87" spans="1:8" ht="27.95" customHeight="1" x14ac:dyDescent="0.2">
      <c r="A87" s="540"/>
      <c r="B87" s="532">
        <v>40</v>
      </c>
      <c r="C87" s="381" t="s">
        <v>321</v>
      </c>
      <c r="D87" s="534" t="s">
        <v>283</v>
      </c>
      <c r="E87" s="548" t="s">
        <v>504</v>
      </c>
      <c r="F87" s="387"/>
      <c r="G87" s="417" t="s">
        <v>28</v>
      </c>
      <c r="H87" s="673" t="s">
        <v>507</v>
      </c>
    </row>
    <row r="88" spans="1:8" ht="27.95" customHeight="1" x14ac:dyDescent="0.2">
      <c r="A88" s="540"/>
      <c r="B88" s="532"/>
      <c r="C88" s="381"/>
      <c r="D88" s="534"/>
      <c r="E88" s="548"/>
      <c r="F88" s="387"/>
      <c r="G88" s="417"/>
      <c r="H88" s="673"/>
    </row>
    <row r="89" spans="1:8" ht="27.95" customHeight="1" x14ac:dyDescent="0.2">
      <c r="A89" s="540"/>
      <c r="B89" s="532">
        <v>41</v>
      </c>
      <c r="C89" s="381" t="s">
        <v>127</v>
      </c>
      <c r="D89" s="534" t="s">
        <v>128</v>
      </c>
      <c r="E89" s="477" t="s">
        <v>363</v>
      </c>
      <c r="F89" s="373">
        <v>0.4</v>
      </c>
      <c r="G89" s="417" t="s">
        <v>28</v>
      </c>
      <c r="H89" s="672" t="s">
        <v>363</v>
      </c>
    </row>
    <row r="90" spans="1:8" ht="27.95" customHeight="1" x14ac:dyDescent="0.2">
      <c r="A90" s="540"/>
      <c r="B90" s="532"/>
      <c r="C90" s="381"/>
      <c r="D90" s="534"/>
      <c r="E90" s="477"/>
      <c r="F90" s="387"/>
      <c r="G90" s="417"/>
      <c r="H90" s="672"/>
    </row>
    <row r="91" spans="1:8" ht="27.95" customHeight="1" x14ac:dyDescent="0.2">
      <c r="A91" s="540"/>
      <c r="B91" s="532">
        <v>42</v>
      </c>
      <c r="C91" s="381" t="s">
        <v>129</v>
      </c>
      <c r="D91" s="534" t="s">
        <v>130</v>
      </c>
      <c r="E91" s="477" t="s">
        <v>364</v>
      </c>
      <c r="F91" s="373">
        <v>0.3</v>
      </c>
      <c r="G91" s="417" t="s">
        <v>28</v>
      </c>
      <c r="H91" s="672" t="s">
        <v>364</v>
      </c>
    </row>
    <row r="92" spans="1:8" ht="27.95" customHeight="1" x14ac:dyDescent="0.2">
      <c r="A92" s="540"/>
      <c r="B92" s="532"/>
      <c r="C92" s="381"/>
      <c r="D92" s="534"/>
      <c r="E92" s="477"/>
      <c r="F92" s="387"/>
      <c r="G92" s="417"/>
      <c r="H92" s="672"/>
    </row>
    <row r="93" spans="1:8" ht="27.95" customHeight="1" x14ac:dyDescent="0.2">
      <c r="A93" s="540"/>
      <c r="B93" s="532">
        <v>43</v>
      </c>
      <c r="C93" s="381" t="s">
        <v>284</v>
      </c>
      <c r="D93" s="534" t="s">
        <v>285</v>
      </c>
      <c r="E93" s="477" t="s">
        <v>365</v>
      </c>
      <c r="F93" s="387" t="s">
        <v>133</v>
      </c>
      <c r="G93" s="417" t="s">
        <v>28</v>
      </c>
      <c r="H93" s="672" t="s">
        <v>365</v>
      </c>
    </row>
    <row r="94" spans="1:8" ht="27.95" customHeight="1" x14ac:dyDescent="0.2">
      <c r="A94" s="540"/>
      <c r="B94" s="532"/>
      <c r="C94" s="381"/>
      <c r="D94" s="534"/>
      <c r="E94" s="477"/>
      <c r="F94" s="387"/>
      <c r="G94" s="417"/>
      <c r="H94" s="672"/>
    </row>
    <row r="95" spans="1:8" ht="27.95" customHeight="1" x14ac:dyDescent="0.2">
      <c r="A95" s="540"/>
      <c r="B95" s="532">
        <v>44</v>
      </c>
      <c r="C95" s="381" t="s">
        <v>134</v>
      </c>
      <c r="D95" s="534" t="s">
        <v>135</v>
      </c>
      <c r="E95" s="477" t="s">
        <v>366</v>
      </c>
      <c r="F95" s="373">
        <v>0.27</v>
      </c>
      <c r="G95" s="417" t="s">
        <v>28</v>
      </c>
      <c r="H95" s="672" t="s">
        <v>366</v>
      </c>
    </row>
    <row r="96" spans="1:8" ht="27.95" customHeight="1" x14ac:dyDescent="0.2">
      <c r="A96" s="540"/>
      <c r="B96" s="532"/>
      <c r="C96" s="381"/>
      <c r="D96" s="534"/>
      <c r="E96" s="477"/>
      <c r="F96" s="387"/>
      <c r="G96" s="417"/>
      <c r="H96" s="672"/>
    </row>
    <row r="97" spans="1:8" ht="27.95" customHeight="1" x14ac:dyDescent="0.2">
      <c r="A97" s="540"/>
      <c r="B97" s="532">
        <v>45</v>
      </c>
      <c r="C97" s="381" t="s">
        <v>136</v>
      </c>
      <c r="D97" s="534" t="s">
        <v>137</v>
      </c>
      <c r="E97" s="538" t="s">
        <v>367</v>
      </c>
      <c r="F97" s="387" t="s">
        <v>281</v>
      </c>
      <c r="G97" s="417" t="s">
        <v>28</v>
      </c>
      <c r="H97" s="672" t="s">
        <v>455</v>
      </c>
    </row>
    <row r="98" spans="1:8" ht="27.95" customHeight="1" x14ac:dyDescent="0.2">
      <c r="A98" s="540"/>
      <c r="B98" s="532"/>
      <c r="C98" s="381"/>
      <c r="D98" s="534"/>
      <c r="E98" s="538"/>
      <c r="F98" s="387"/>
      <c r="G98" s="417"/>
      <c r="H98" s="672"/>
    </row>
    <row r="99" spans="1:8" ht="27.95" customHeight="1" x14ac:dyDescent="0.2">
      <c r="A99" s="540"/>
      <c r="B99" s="532">
        <v>46</v>
      </c>
      <c r="C99" s="381" t="s">
        <v>138</v>
      </c>
      <c r="D99" s="534" t="s">
        <v>139</v>
      </c>
      <c r="E99" s="538" t="s">
        <v>368</v>
      </c>
      <c r="F99" s="387" t="s">
        <v>281</v>
      </c>
      <c r="G99" s="417" t="s">
        <v>28</v>
      </c>
      <c r="H99" s="672" t="s">
        <v>368</v>
      </c>
    </row>
    <row r="100" spans="1:8" ht="27.95" customHeight="1" x14ac:dyDescent="0.2">
      <c r="A100" s="540"/>
      <c r="B100" s="532"/>
      <c r="C100" s="381"/>
      <c r="D100" s="534"/>
      <c r="E100" s="538"/>
      <c r="F100" s="387"/>
      <c r="G100" s="417"/>
      <c r="H100" s="672"/>
    </row>
    <row r="101" spans="1:8" ht="27.95" customHeight="1" x14ac:dyDescent="0.2">
      <c r="A101" s="540"/>
      <c r="B101" s="532">
        <v>47</v>
      </c>
      <c r="C101" s="381" t="s">
        <v>140</v>
      </c>
      <c r="D101" s="545" t="s">
        <v>141</v>
      </c>
      <c r="E101" s="536" t="s">
        <v>369</v>
      </c>
      <c r="F101" s="387" t="s">
        <v>281</v>
      </c>
      <c r="G101" s="432" t="s">
        <v>38</v>
      </c>
      <c r="H101" s="672" t="s">
        <v>369</v>
      </c>
    </row>
    <row r="102" spans="1:8" ht="27.95" customHeight="1" x14ac:dyDescent="0.2">
      <c r="A102" s="540"/>
      <c r="B102" s="532"/>
      <c r="C102" s="381"/>
      <c r="D102" s="545"/>
      <c r="E102" s="536"/>
      <c r="F102" s="387"/>
      <c r="G102" s="432"/>
      <c r="H102" s="672"/>
    </row>
    <row r="103" spans="1:8" ht="27.95" customHeight="1" x14ac:dyDescent="0.2">
      <c r="A103" s="540"/>
      <c r="B103" s="532">
        <v>48</v>
      </c>
      <c r="C103" s="381" t="s">
        <v>142</v>
      </c>
      <c r="D103" s="534" t="s">
        <v>143</v>
      </c>
      <c r="E103" s="536" t="s">
        <v>370</v>
      </c>
      <c r="F103" s="387" t="s">
        <v>281</v>
      </c>
      <c r="G103" s="432" t="s">
        <v>38</v>
      </c>
      <c r="H103" s="672" t="s">
        <v>370</v>
      </c>
    </row>
    <row r="104" spans="1:8" ht="47.1" customHeight="1" x14ac:dyDescent="0.2">
      <c r="A104" s="540"/>
      <c r="B104" s="532"/>
      <c r="C104" s="381"/>
      <c r="D104" s="534"/>
      <c r="E104" s="536"/>
      <c r="F104" s="387"/>
      <c r="G104" s="432"/>
      <c r="H104" s="672"/>
    </row>
    <row r="105" spans="1:8" ht="27.95" customHeight="1" x14ac:dyDescent="0.2">
      <c r="A105" s="540"/>
      <c r="B105" s="532">
        <v>49</v>
      </c>
      <c r="C105" s="381" t="s">
        <v>144</v>
      </c>
      <c r="D105" s="534" t="s">
        <v>145</v>
      </c>
      <c r="E105" s="538" t="s">
        <v>371</v>
      </c>
      <c r="F105" s="387" t="s">
        <v>133</v>
      </c>
      <c r="G105" s="417" t="s">
        <v>28</v>
      </c>
      <c r="H105" s="672" t="s">
        <v>456</v>
      </c>
    </row>
    <row r="106" spans="1:8" ht="27.95" customHeight="1" x14ac:dyDescent="0.2">
      <c r="A106" s="540"/>
      <c r="B106" s="532"/>
      <c r="C106" s="381"/>
      <c r="D106" s="534"/>
      <c r="E106" s="538"/>
      <c r="F106" s="387"/>
      <c r="G106" s="417"/>
      <c r="H106" s="672"/>
    </row>
    <row r="107" spans="1:8" ht="27.95" customHeight="1" x14ac:dyDescent="0.2">
      <c r="A107" s="540"/>
      <c r="B107" s="532">
        <v>50</v>
      </c>
      <c r="C107" s="381" t="s">
        <v>146</v>
      </c>
      <c r="D107" s="534" t="s">
        <v>147</v>
      </c>
      <c r="E107" s="536" t="s">
        <v>372</v>
      </c>
      <c r="F107" s="387" t="s">
        <v>27</v>
      </c>
      <c r="G107" s="417" t="s">
        <v>28</v>
      </c>
      <c r="H107" s="672" t="s">
        <v>457</v>
      </c>
    </row>
    <row r="108" spans="1:8" ht="51" customHeight="1" thickBot="1" x14ac:dyDescent="0.25">
      <c r="A108" s="541"/>
      <c r="B108" s="533"/>
      <c r="C108" s="408"/>
      <c r="D108" s="535"/>
      <c r="E108" s="537"/>
      <c r="F108" s="422"/>
      <c r="G108" s="423"/>
      <c r="H108" s="674"/>
    </row>
    <row r="109" spans="1:8" ht="27.95" customHeight="1" x14ac:dyDescent="0.2">
      <c r="A109" s="523" t="s">
        <v>277</v>
      </c>
      <c r="B109" s="526">
        <v>51</v>
      </c>
      <c r="C109" s="527" t="s">
        <v>262</v>
      </c>
      <c r="D109" s="528" t="s">
        <v>263</v>
      </c>
      <c r="E109" s="529" t="s">
        <v>373</v>
      </c>
      <c r="F109" s="531" t="s">
        <v>281</v>
      </c>
      <c r="G109" s="430" t="s">
        <v>28</v>
      </c>
      <c r="H109" s="675" t="s">
        <v>373</v>
      </c>
    </row>
    <row r="110" spans="1:8" ht="27.95" customHeight="1" x14ac:dyDescent="0.2">
      <c r="A110" s="524"/>
      <c r="B110" s="522"/>
      <c r="C110" s="520"/>
      <c r="D110" s="521"/>
      <c r="E110" s="530"/>
      <c r="F110" s="387"/>
      <c r="G110" s="417"/>
      <c r="H110" s="676"/>
    </row>
    <row r="111" spans="1:8" ht="27.95" customHeight="1" x14ac:dyDescent="0.2">
      <c r="A111" s="524"/>
      <c r="B111" s="522">
        <v>52</v>
      </c>
      <c r="C111" s="520" t="s">
        <v>264</v>
      </c>
      <c r="D111" s="521" t="s">
        <v>265</v>
      </c>
      <c r="E111" s="385" t="s">
        <v>374</v>
      </c>
      <c r="F111" s="373">
        <v>1</v>
      </c>
      <c r="G111" s="417" t="s">
        <v>28</v>
      </c>
      <c r="H111" s="676" t="s">
        <v>374</v>
      </c>
    </row>
    <row r="112" spans="1:8" ht="27.95" customHeight="1" x14ac:dyDescent="0.2">
      <c r="A112" s="524"/>
      <c r="B112" s="522"/>
      <c r="C112" s="520"/>
      <c r="D112" s="521"/>
      <c r="E112" s="385"/>
      <c r="F112" s="387"/>
      <c r="G112" s="417"/>
      <c r="H112" s="676"/>
    </row>
    <row r="113" spans="1:8" ht="27.95" customHeight="1" x14ac:dyDescent="0.2">
      <c r="A113" s="524"/>
      <c r="B113" s="522">
        <v>53</v>
      </c>
      <c r="C113" s="520" t="s">
        <v>266</v>
      </c>
      <c r="D113" s="521" t="s">
        <v>267</v>
      </c>
      <c r="E113" s="385" t="s">
        <v>375</v>
      </c>
      <c r="F113" s="387" t="s">
        <v>281</v>
      </c>
      <c r="G113" s="417" t="s">
        <v>28</v>
      </c>
      <c r="H113" s="676" t="s">
        <v>375</v>
      </c>
    </row>
    <row r="114" spans="1:8" ht="27.95" customHeight="1" x14ac:dyDescent="0.2">
      <c r="A114" s="524"/>
      <c r="B114" s="522"/>
      <c r="C114" s="520"/>
      <c r="D114" s="521"/>
      <c r="E114" s="385"/>
      <c r="F114" s="387"/>
      <c r="G114" s="417"/>
      <c r="H114" s="676"/>
    </row>
    <row r="115" spans="1:8" ht="27.95" customHeight="1" x14ac:dyDescent="0.2">
      <c r="A115" s="524"/>
      <c r="B115" s="522">
        <v>54</v>
      </c>
      <c r="C115" s="520" t="s">
        <v>268</v>
      </c>
      <c r="D115" s="521" t="s">
        <v>269</v>
      </c>
      <c r="E115" s="385" t="s">
        <v>376</v>
      </c>
      <c r="F115" s="387" t="s">
        <v>45</v>
      </c>
      <c r="G115" s="417" t="s">
        <v>28</v>
      </c>
      <c r="H115" s="676" t="s">
        <v>376</v>
      </c>
    </row>
    <row r="116" spans="1:8" ht="27.95" customHeight="1" x14ac:dyDescent="0.2">
      <c r="A116" s="524"/>
      <c r="B116" s="522"/>
      <c r="C116" s="520"/>
      <c r="D116" s="521"/>
      <c r="E116" s="385"/>
      <c r="F116" s="387"/>
      <c r="G116" s="417"/>
      <c r="H116" s="676"/>
    </row>
    <row r="117" spans="1:8" ht="27.95" customHeight="1" x14ac:dyDescent="0.2">
      <c r="A117" s="524"/>
      <c r="B117" s="522">
        <v>55</v>
      </c>
      <c r="C117" s="520" t="s">
        <v>270</v>
      </c>
      <c r="D117" s="521" t="s">
        <v>271</v>
      </c>
      <c r="E117" s="385" t="s">
        <v>377</v>
      </c>
      <c r="F117" s="479"/>
      <c r="G117" s="417" t="s">
        <v>28</v>
      </c>
      <c r="H117" s="676" t="s">
        <v>458</v>
      </c>
    </row>
    <row r="118" spans="1:8" ht="27.95" customHeight="1" thickBot="1" x14ac:dyDescent="0.25">
      <c r="A118" s="525"/>
      <c r="B118" s="542"/>
      <c r="C118" s="543"/>
      <c r="D118" s="544"/>
      <c r="E118" s="389"/>
      <c r="F118" s="480"/>
      <c r="G118" s="418"/>
      <c r="H118" s="681"/>
    </row>
    <row r="119" spans="1:8" ht="27.95" customHeight="1" x14ac:dyDescent="0.2">
      <c r="A119" s="504" t="s">
        <v>149</v>
      </c>
      <c r="B119" s="507">
        <v>56</v>
      </c>
      <c r="C119" s="509" t="s">
        <v>306</v>
      </c>
      <c r="D119" s="511" t="s">
        <v>286</v>
      </c>
      <c r="E119" s="513" t="s">
        <v>378</v>
      </c>
      <c r="F119" s="444">
        <v>1</v>
      </c>
      <c r="G119" s="470" t="s">
        <v>28</v>
      </c>
      <c r="H119" s="682" t="s">
        <v>378</v>
      </c>
    </row>
    <row r="120" spans="1:8" ht="27.95" customHeight="1" x14ac:dyDescent="0.2">
      <c r="A120" s="505"/>
      <c r="B120" s="508"/>
      <c r="C120" s="510"/>
      <c r="D120" s="512"/>
      <c r="E120" s="477"/>
      <c r="F120" s="387"/>
      <c r="G120" s="417"/>
      <c r="H120" s="683"/>
    </row>
    <row r="121" spans="1:8" ht="27.95" customHeight="1" x14ac:dyDescent="0.2">
      <c r="A121" s="505"/>
      <c r="B121" s="508">
        <v>57</v>
      </c>
      <c r="C121" s="510" t="s">
        <v>307</v>
      </c>
      <c r="D121" s="512" t="s">
        <v>153</v>
      </c>
      <c r="E121" s="477" t="s">
        <v>379</v>
      </c>
      <c r="F121" s="373">
        <v>0.95</v>
      </c>
      <c r="G121" s="417" t="s">
        <v>28</v>
      </c>
      <c r="H121" s="683" t="s">
        <v>379</v>
      </c>
    </row>
    <row r="122" spans="1:8" ht="27.95" customHeight="1" x14ac:dyDescent="0.2">
      <c r="A122" s="505"/>
      <c r="B122" s="508"/>
      <c r="C122" s="510"/>
      <c r="D122" s="512"/>
      <c r="E122" s="477"/>
      <c r="F122" s="387"/>
      <c r="G122" s="417"/>
      <c r="H122" s="683"/>
    </row>
    <row r="123" spans="1:8" ht="27.95" customHeight="1" x14ac:dyDescent="0.2">
      <c r="A123" s="505"/>
      <c r="B123" s="508">
        <v>58</v>
      </c>
      <c r="C123" s="510" t="s">
        <v>308</v>
      </c>
      <c r="D123" s="512" t="s">
        <v>155</v>
      </c>
      <c r="E123" s="477" t="s">
        <v>380</v>
      </c>
      <c r="F123" s="373">
        <v>0.95</v>
      </c>
      <c r="G123" s="417" t="s">
        <v>28</v>
      </c>
      <c r="H123" s="683" t="s">
        <v>380</v>
      </c>
    </row>
    <row r="124" spans="1:8" ht="27.95" customHeight="1" x14ac:dyDescent="0.2">
      <c r="A124" s="505"/>
      <c r="B124" s="508"/>
      <c r="C124" s="510"/>
      <c r="D124" s="512"/>
      <c r="E124" s="477"/>
      <c r="F124" s="387"/>
      <c r="G124" s="417"/>
      <c r="H124" s="683"/>
    </row>
    <row r="125" spans="1:8" ht="27.95" customHeight="1" x14ac:dyDescent="0.2">
      <c r="A125" s="505"/>
      <c r="B125" s="508">
        <v>59</v>
      </c>
      <c r="C125" s="510" t="s">
        <v>309</v>
      </c>
      <c r="D125" s="516" t="s">
        <v>157</v>
      </c>
      <c r="E125" s="518" t="s">
        <v>381</v>
      </c>
      <c r="F125" s="373">
        <v>0.95</v>
      </c>
      <c r="G125" s="417" t="s">
        <v>28</v>
      </c>
      <c r="H125" s="677" t="s">
        <v>381</v>
      </c>
    </row>
    <row r="126" spans="1:8" ht="27.95" customHeight="1" x14ac:dyDescent="0.2">
      <c r="A126" s="505"/>
      <c r="B126" s="508"/>
      <c r="C126" s="510"/>
      <c r="D126" s="516"/>
      <c r="E126" s="518"/>
      <c r="F126" s="387"/>
      <c r="G126" s="417"/>
      <c r="H126" s="677"/>
    </row>
    <row r="127" spans="1:8" ht="27.95" customHeight="1" x14ac:dyDescent="0.2">
      <c r="A127" s="505"/>
      <c r="B127" s="508">
        <v>60</v>
      </c>
      <c r="C127" s="510" t="s">
        <v>310</v>
      </c>
      <c r="D127" s="516" t="s">
        <v>159</v>
      </c>
      <c r="E127" s="518" t="s">
        <v>382</v>
      </c>
      <c r="F127" s="373">
        <v>0.95</v>
      </c>
      <c r="G127" s="417" t="s">
        <v>28</v>
      </c>
      <c r="H127" s="677" t="s">
        <v>382</v>
      </c>
    </row>
    <row r="128" spans="1:8" ht="27.95" customHeight="1" x14ac:dyDescent="0.2">
      <c r="A128" s="505"/>
      <c r="B128" s="508"/>
      <c r="C128" s="510"/>
      <c r="D128" s="516"/>
      <c r="E128" s="518"/>
      <c r="F128" s="387"/>
      <c r="G128" s="417"/>
      <c r="H128" s="677"/>
    </row>
    <row r="129" spans="1:8" ht="27.95" customHeight="1" x14ac:dyDescent="0.2">
      <c r="A129" s="505"/>
      <c r="B129" s="508">
        <v>61</v>
      </c>
      <c r="C129" s="510" t="s">
        <v>311</v>
      </c>
      <c r="D129" s="516" t="s">
        <v>163</v>
      </c>
      <c r="E129" s="518" t="s">
        <v>383</v>
      </c>
      <c r="F129" s="373">
        <v>0.95</v>
      </c>
      <c r="G129" s="417" t="s">
        <v>28</v>
      </c>
      <c r="H129" s="677" t="s">
        <v>383</v>
      </c>
    </row>
    <row r="130" spans="1:8" ht="27.95" customHeight="1" x14ac:dyDescent="0.2">
      <c r="A130" s="505"/>
      <c r="B130" s="508"/>
      <c r="C130" s="510"/>
      <c r="D130" s="516"/>
      <c r="E130" s="518"/>
      <c r="F130" s="387"/>
      <c r="G130" s="417"/>
      <c r="H130" s="677"/>
    </row>
    <row r="131" spans="1:8" ht="27.95" customHeight="1" x14ac:dyDescent="0.2">
      <c r="A131" s="505"/>
      <c r="B131" s="508">
        <v>62</v>
      </c>
      <c r="C131" s="510" t="s">
        <v>312</v>
      </c>
      <c r="D131" s="516" t="s">
        <v>165</v>
      </c>
      <c r="E131" s="518" t="s">
        <v>384</v>
      </c>
      <c r="F131" s="373">
        <v>0.95</v>
      </c>
      <c r="G131" s="417" t="s">
        <v>28</v>
      </c>
      <c r="H131" s="677" t="s">
        <v>384</v>
      </c>
    </row>
    <row r="132" spans="1:8" ht="27.95" customHeight="1" thickBot="1" x14ac:dyDescent="0.25">
      <c r="A132" s="506"/>
      <c r="B132" s="514"/>
      <c r="C132" s="515"/>
      <c r="D132" s="517"/>
      <c r="E132" s="519"/>
      <c r="F132" s="374"/>
      <c r="G132" s="418"/>
      <c r="H132" s="678"/>
    </row>
    <row r="133" spans="1:8" ht="27.95" customHeight="1" x14ac:dyDescent="0.2">
      <c r="A133" s="497" t="s">
        <v>166</v>
      </c>
      <c r="B133" s="500">
        <v>63</v>
      </c>
      <c r="C133" s="501" t="s">
        <v>313</v>
      </c>
      <c r="D133" s="502" t="s">
        <v>168</v>
      </c>
      <c r="E133" s="469" t="s">
        <v>385</v>
      </c>
      <c r="F133" s="444">
        <v>0.98</v>
      </c>
      <c r="G133" s="431" t="s">
        <v>38</v>
      </c>
      <c r="H133" s="679" t="s">
        <v>385</v>
      </c>
    </row>
    <row r="134" spans="1:8" ht="27.95" customHeight="1" x14ac:dyDescent="0.2">
      <c r="A134" s="498"/>
      <c r="B134" s="490"/>
      <c r="C134" s="492"/>
      <c r="D134" s="494"/>
      <c r="E134" s="462"/>
      <c r="F134" s="387"/>
      <c r="G134" s="432"/>
      <c r="H134" s="680"/>
    </row>
    <row r="135" spans="1:8" ht="27.95" customHeight="1" x14ac:dyDescent="0.2">
      <c r="A135" s="498"/>
      <c r="B135" s="490">
        <v>64</v>
      </c>
      <c r="C135" s="492" t="s">
        <v>314</v>
      </c>
      <c r="D135" s="494" t="s">
        <v>170</v>
      </c>
      <c r="E135" s="462" t="s">
        <v>386</v>
      </c>
      <c r="F135" s="373">
        <v>0.95</v>
      </c>
      <c r="G135" s="417" t="s">
        <v>28</v>
      </c>
      <c r="H135" s="680" t="s">
        <v>386</v>
      </c>
    </row>
    <row r="136" spans="1:8" ht="27.95" customHeight="1" x14ac:dyDescent="0.2">
      <c r="A136" s="498"/>
      <c r="B136" s="490"/>
      <c r="C136" s="492"/>
      <c r="D136" s="494"/>
      <c r="E136" s="462"/>
      <c r="F136" s="387"/>
      <c r="G136" s="417"/>
      <c r="H136" s="680"/>
    </row>
    <row r="137" spans="1:8" ht="27.95" customHeight="1" x14ac:dyDescent="0.2">
      <c r="A137" s="498"/>
      <c r="B137" s="490">
        <v>65</v>
      </c>
      <c r="C137" s="492" t="s">
        <v>171</v>
      </c>
      <c r="D137" s="494" t="s">
        <v>172</v>
      </c>
      <c r="E137" s="503" t="s">
        <v>387</v>
      </c>
      <c r="F137" s="387" t="s">
        <v>173</v>
      </c>
      <c r="G137" s="417" t="s">
        <v>28</v>
      </c>
      <c r="H137" s="680" t="s">
        <v>532</v>
      </c>
    </row>
    <row r="138" spans="1:8" ht="27.95" customHeight="1" x14ac:dyDescent="0.2">
      <c r="A138" s="498"/>
      <c r="B138" s="490"/>
      <c r="C138" s="492"/>
      <c r="D138" s="494"/>
      <c r="E138" s="503"/>
      <c r="F138" s="387"/>
      <c r="G138" s="417"/>
      <c r="H138" s="680"/>
    </row>
    <row r="139" spans="1:8" ht="27.95" customHeight="1" x14ac:dyDescent="0.2">
      <c r="A139" s="498"/>
      <c r="B139" s="490">
        <v>66</v>
      </c>
      <c r="C139" s="492" t="s">
        <v>174</v>
      </c>
      <c r="D139" s="494" t="s">
        <v>175</v>
      </c>
      <c r="E139" s="462" t="s">
        <v>388</v>
      </c>
      <c r="F139" s="387" t="s">
        <v>176</v>
      </c>
      <c r="G139" s="417" t="s">
        <v>28</v>
      </c>
      <c r="H139" s="680" t="s">
        <v>388</v>
      </c>
    </row>
    <row r="140" spans="1:8" ht="27.95" customHeight="1" x14ac:dyDescent="0.2">
      <c r="A140" s="498"/>
      <c r="B140" s="490"/>
      <c r="C140" s="492"/>
      <c r="D140" s="494"/>
      <c r="E140" s="462"/>
      <c r="F140" s="387"/>
      <c r="G140" s="417"/>
      <c r="H140" s="680"/>
    </row>
    <row r="141" spans="1:8" ht="27.95" customHeight="1" x14ac:dyDescent="0.2">
      <c r="A141" s="498"/>
      <c r="B141" s="490">
        <v>67</v>
      </c>
      <c r="C141" s="492" t="s">
        <v>177</v>
      </c>
      <c r="D141" s="494" t="s">
        <v>178</v>
      </c>
      <c r="E141" s="462" t="s">
        <v>389</v>
      </c>
      <c r="F141" s="387" t="s">
        <v>179</v>
      </c>
      <c r="G141" s="417" t="s">
        <v>28</v>
      </c>
      <c r="H141" s="680" t="s">
        <v>389</v>
      </c>
    </row>
    <row r="142" spans="1:8" ht="27.95" customHeight="1" thickBot="1" x14ac:dyDescent="0.25">
      <c r="A142" s="499"/>
      <c r="B142" s="491"/>
      <c r="C142" s="493"/>
      <c r="D142" s="495"/>
      <c r="E142" s="496"/>
      <c r="F142" s="374"/>
      <c r="G142" s="418"/>
      <c r="H142" s="691"/>
    </row>
    <row r="143" spans="1:8" ht="27.95" customHeight="1" x14ac:dyDescent="0.2">
      <c r="A143" s="481" t="s">
        <v>181</v>
      </c>
      <c r="B143" s="484">
        <v>68</v>
      </c>
      <c r="C143" s="485" t="s">
        <v>315</v>
      </c>
      <c r="D143" s="487" t="s">
        <v>288</v>
      </c>
      <c r="E143" s="469" t="s">
        <v>390</v>
      </c>
      <c r="F143" s="489"/>
      <c r="G143" s="470" t="s">
        <v>28</v>
      </c>
      <c r="H143" s="692" t="s">
        <v>390</v>
      </c>
    </row>
    <row r="144" spans="1:8" ht="27.95" customHeight="1" x14ac:dyDescent="0.2">
      <c r="A144" s="482"/>
      <c r="B144" s="471"/>
      <c r="C144" s="486"/>
      <c r="D144" s="488"/>
      <c r="E144" s="462"/>
      <c r="F144" s="479"/>
      <c r="G144" s="417"/>
      <c r="H144" s="693"/>
    </row>
    <row r="145" spans="1:8" ht="27.95" customHeight="1" x14ac:dyDescent="0.2">
      <c r="A145" s="482"/>
      <c r="B145" s="471">
        <v>69</v>
      </c>
      <c r="C145" s="473" t="s">
        <v>184</v>
      </c>
      <c r="D145" s="475" t="s">
        <v>185</v>
      </c>
      <c r="E145" s="477"/>
      <c r="F145" s="479"/>
      <c r="G145" s="417" t="s">
        <v>28</v>
      </c>
      <c r="H145" s="694" t="s">
        <v>459</v>
      </c>
    </row>
    <row r="146" spans="1:8" ht="27.95" customHeight="1" thickBot="1" x14ac:dyDescent="0.25">
      <c r="A146" s="483"/>
      <c r="B146" s="472"/>
      <c r="C146" s="474"/>
      <c r="D146" s="476"/>
      <c r="E146" s="478"/>
      <c r="F146" s="480"/>
      <c r="G146" s="418"/>
      <c r="H146" s="695"/>
    </row>
    <row r="147" spans="1:8" ht="27.95" customHeight="1" x14ac:dyDescent="0.2">
      <c r="A147" s="463" t="s">
        <v>190</v>
      </c>
      <c r="B147" s="466">
        <v>70</v>
      </c>
      <c r="C147" s="467" t="s">
        <v>322</v>
      </c>
      <c r="D147" s="468" t="s">
        <v>514</v>
      </c>
      <c r="E147" s="469" t="s">
        <v>391</v>
      </c>
      <c r="F147" s="444">
        <v>0.85</v>
      </c>
      <c r="G147" s="431" t="s">
        <v>38</v>
      </c>
      <c r="H147" s="696" t="s">
        <v>518</v>
      </c>
    </row>
    <row r="148" spans="1:8" ht="27.95" customHeight="1" x14ac:dyDescent="0.2">
      <c r="A148" s="464"/>
      <c r="B148" s="454"/>
      <c r="C148" s="456"/>
      <c r="D148" s="458"/>
      <c r="E148" s="462"/>
      <c r="F148" s="387"/>
      <c r="G148" s="432"/>
      <c r="H148" s="684"/>
    </row>
    <row r="149" spans="1:8" ht="27.95" customHeight="1" x14ac:dyDescent="0.2">
      <c r="A149" s="464"/>
      <c r="B149" s="454">
        <v>71</v>
      </c>
      <c r="C149" s="456" t="s">
        <v>323</v>
      </c>
      <c r="D149" s="458" t="s">
        <v>515</v>
      </c>
      <c r="E149" s="462" t="s">
        <v>392</v>
      </c>
      <c r="F149" s="373">
        <v>0.85</v>
      </c>
      <c r="G149" s="417" t="s">
        <v>28</v>
      </c>
      <c r="H149" s="684" t="s">
        <v>517</v>
      </c>
    </row>
    <row r="150" spans="1:8" ht="27.95" customHeight="1" x14ac:dyDescent="0.2">
      <c r="A150" s="464"/>
      <c r="B150" s="454"/>
      <c r="C150" s="456"/>
      <c r="D150" s="458"/>
      <c r="E150" s="462"/>
      <c r="F150" s="387"/>
      <c r="G150" s="417"/>
      <c r="H150" s="684"/>
    </row>
    <row r="151" spans="1:8" ht="27.95" customHeight="1" x14ac:dyDescent="0.2">
      <c r="A151" s="464"/>
      <c r="B151" s="454">
        <v>72</v>
      </c>
      <c r="C151" s="456" t="s">
        <v>324</v>
      </c>
      <c r="D151" s="458" t="s">
        <v>516</v>
      </c>
      <c r="E151" s="462" t="s">
        <v>394</v>
      </c>
      <c r="F151" s="373">
        <v>0.85</v>
      </c>
      <c r="G151" s="432" t="s">
        <v>38</v>
      </c>
      <c r="H151" s="684" t="s">
        <v>519</v>
      </c>
    </row>
    <row r="152" spans="1:8" ht="27.95" customHeight="1" x14ac:dyDescent="0.2">
      <c r="A152" s="464"/>
      <c r="B152" s="454"/>
      <c r="C152" s="456"/>
      <c r="D152" s="458"/>
      <c r="E152" s="462"/>
      <c r="F152" s="387"/>
      <c r="G152" s="432"/>
      <c r="H152" s="684"/>
    </row>
    <row r="153" spans="1:8" ht="27.95" customHeight="1" x14ac:dyDescent="0.2">
      <c r="A153" s="464"/>
      <c r="B153" s="454">
        <v>73</v>
      </c>
      <c r="C153" s="456" t="s">
        <v>199</v>
      </c>
      <c r="D153" s="458" t="s">
        <v>200</v>
      </c>
      <c r="E153" s="460" t="s">
        <v>395</v>
      </c>
      <c r="F153" s="373">
        <v>0.85</v>
      </c>
      <c r="G153" s="417" t="s">
        <v>28</v>
      </c>
      <c r="H153" s="684" t="s">
        <v>460</v>
      </c>
    </row>
    <row r="154" spans="1:8" ht="27.95" customHeight="1" thickBot="1" x14ac:dyDescent="0.25">
      <c r="A154" s="465"/>
      <c r="B154" s="455"/>
      <c r="C154" s="457"/>
      <c r="D154" s="459"/>
      <c r="E154" s="461"/>
      <c r="F154" s="374"/>
      <c r="G154" s="418"/>
      <c r="H154" s="685"/>
    </row>
    <row r="155" spans="1:8" ht="27.95" customHeight="1" x14ac:dyDescent="0.2">
      <c r="A155" s="437" t="s">
        <v>201</v>
      </c>
      <c r="B155" s="440">
        <v>74</v>
      </c>
      <c r="C155" s="441" t="s">
        <v>316</v>
      </c>
      <c r="D155" s="442" t="s">
        <v>203</v>
      </c>
      <c r="E155" s="443" t="s">
        <v>396</v>
      </c>
      <c r="F155" s="444">
        <v>0.85</v>
      </c>
      <c r="G155" s="431" t="s">
        <v>38</v>
      </c>
      <c r="H155" s="686" t="s">
        <v>461</v>
      </c>
    </row>
    <row r="156" spans="1:8" ht="27.95" customHeight="1" x14ac:dyDescent="0.2">
      <c r="A156" s="438"/>
      <c r="B156" s="433"/>
      <c r="C156" s="434"/>
      <c r="D156" s="435"/>
      <c r="E156" s="436"/>
      <c r="F156" s="387"/>
      <c r="G156" s="432"/>
      <c r="H156" s="687"/>
    </row>
    <row r="157" spans="1:8" ht="27.95" customHeight="1" x14ac:dyDescent="0.2">
      <c r="A157" s="438"/>
      <c r="B157" s="433">
        <v>75</v>
      </c>
      <c r="C157" s="434" t="s">
        <v>317</v>
      </c>
      <c r="D157" s="435" t="s">
        <v>205</v>
      </c>
      <c r="E157" s="436" t="s">
        <v>397</v>
      </c>
      <c r="F157" s="373">
        <v>0.85</v>
      </c>
      <c r="G157" s="417" t="s">
        <v>28</v>
      </c>
      <c r="H157" s="687" t="s">
        <v>462</v>
      </c>
    </row>
    <row r="158" spans="1:8" ht="27.95" customHeight="1" x14ac:dyDescent="0.2">
      <c r="A158" s="438"/>
      <c r="B158" s="433"/>
      <c r="C158" s="434"/>
      <c r="D158" s="435"/>
      <c r="E158" s="436"/>
      <c r="F158" s="387"/>
      <c r="G158" s="417"/>
      <c r="H158" s="687"/>
    </row>
    <row r="159" spans="1:8" ht="27.95" customHeight="1" x14ac:dyDescent="0.2">
      <c r="A159" s="438"/>
      <c r="B159" s="433">
        <v>76</v>
      </c>
      <c r="C159" s="434" t="s">
        <v>318</v>
      </c>
      <c r="D159" s="435" t="s">
        <v>207</v>
      </c>
      <c r="E159" s="436" t="s">
        <v>398</v>
      </c>
      <c r="F159" s="373">
        <v>0.85</v>
      </c>
      <c r="G159" s="417" t="s">
        <v>28</v>
      </c>
      <c r="H159" s="687" t="s">
        <v>463</v>
      </c>
    </row>
    <row r="160" spans="1:8" ht="27.95" customHeight="1" thickBot="1" x14ac:dyDescent="0.25">
      <c r="A160" s="439"/>
      <c r="B160" s="445"/>
      <c r="C160" s="446"/>
      <c r="D160" s="447"/>
      <c r="E160" s="448"/>
      <c r="F160" s="422"/>
      <c r="G160" s="423"/>
      <c r="H160" s="688"/>
    </row>
    <row r="161" spans="1:8" ht="27.95" customHeight="1" x14ac:dyDescent="0.2">
      <c r="A161" s="424" t="s">
        <v>214</v>
      </c>
      <c r="B161" s="427">
        <v>77</v>
      </c>
      <c r="C161" s="428" t="s">
        <v>415</v>
      </c>
      <c r="D161" s="429" t="s">
        <v>216</v>
      </c>
      <c r="E161" s="384" t="s">
        <v>399</v>
      </c>
      <c r="F161" s="386">
        <v>0.85</v>
      </c>
      <c r="G161" s="430" t="s">
        <v>28</v>
      </c>
      <c r="H161" s="689" t="s">
        <v>464</v>
      </c>
    </row>
    <row r="162" spans="1:8" ht="27.95" customHeight="1" x14ac:dyDescent="0.2">
      <c r="A162" s="425"/>
      <c r="B162" s="421"/>
      <c r="C162" s="419"/>
      <c r="D162" s="420"/>
      <c r="E162" s="385"/>
      <c r="F162" s="387"/>
      <c r="G162" s="417"/>
      <c r="H162" s="690"/>
    </row>
    <row r="163" spans="1:8" ht="27.95" customHeight="1" x14ac:dyDescent="0.2">
      <c r="A163" s="425"/>
      <c r="B163" s="421">
        <v>78</v>
      </c>
      <c r="C163" s="419" t="s">
        <v>416</v>
      </c>
      <c r="D163" s="420" t="s">
        <v>218</v>
      </c>
      <c r="E163" s="385" t="s">
        <v>400</v>
      </c>
      <c r="F163" s="373">
        <v>0.85</v>
      </c>
      <c r="G163" s="417" t="s">
        <v>28</v>
      </c>
      <c r="H163" s="690" t="s">
        <v>465</v>
      </c>
    </row>
    <row r="164" spans="1:8" ht="27.95" customHeight="1" x14ac:dyDescent="0.2">
      <c r="A164" s="425"/>
      <c r="B164" s="421"/>
      <c r="C164" s="419"/>
      <c r="D164" s="420"/>
      <c r="E164" s="385"/>
      <c r="F164" s="387"/>
      <c r="G164" s="417"/>
      <c r="H164" s="690"/>
    </row>
    <row r="165" spans="1:8" ht="27.95" customHeight="1" x14ac:dyDescent="0.2">
      <c r="A165" s="425"/>
      <c r="B165" s="421">
        <v>79</v>
      </c>
      <c r="C165" s="419" t="s">
        <v>319</v>
      </c>
      <c r="D165" s="420" t="s">
        <v>220</v>
      </c>
      <c r="E165" s="385" t="s">
        <v>401</v>
      </c>
      <c r="F165" s="373">
        <v>0.85</v>
      </c>
      <c r="G165" s="417" t="s">
        <v>28</v>
      </c>
      <c r="H165" s="690" t="s">
        <v>466</v>
      </c>
    </row>
    <row r="166" spans="1:8" ht="27.95" customHeight="1" x14ac:dyDescent="0.2">
      <c r="A166" s="425"/>
      <c r="B166" s="421"/>
      <c r="C166" s="419"/>
      <c r="D166" s="420"/>
      <c r="E166" s="385"/>
      <c r="F166" s="387"/>
      <c r="G166" s="417"/>
      <c r="H166" s="690"/>
    </row>
    <row r="167" spans="1:8" ht="27.95" customHeight="1" x14ac:dyDescent="0.2">
      <c r="A167" s="425"/>
      <c r="B167" s="421">
        <v>80</v>
      </c>
      <c r="C167" s="419" t="s">
        <v>320</v>
      </c>
      <c r="D167" s="420" t="s">
        <v>222</v>
      </c>
      <c r="E167" s="452" t="s">
        <v>402</v>
      </c>
      <c r="F167" s="373">
        <v>0.85</v>
      </c>
      <c r="G167" s="417" t="s">
        <v>28</v>
      </c>
      <c r="H167" s="690" t="s">
        <v>467</v>
      </c>
    </row>
    <row r="168" spans="1:8" ht="27.95" customHeight="1" thickBot="1" x14ac:dyDescent="0.25">
      <c r="A168" s="426"/>
      <c r="B168" s="449"/>
      <c r="C168" s="450"/>
      <c r="D168" s="451"/>
      <c r="E168" s="453"/>
      <c r="F168" s="374"/>
      <c r="G168" s="418"/>
      <c r="H168" s="709"/>
    </row>
    <row r="169" spans="1:8" ht="27.95" customHeight="1" x14ac:dyDescent="0.2">
      <c r="A169" s="375" t="s">
        <v>223</v>
      </c>
      <c r="B169" s="378">
        <v>81</v>
      </c>
      <c r="C169" s="380" t="s">
        <v>410</v>
      </c>
      <c r="D169" s="382" t="s">
        <v>225</v>
      </c>
      <c r="E169" s="384" t="s">
        <v>403</v>
      </c>
      <c r="F169" s="386">
        <v>0.8</v>
      </c>
      <c r="G169" s="358" t="s">
        <v>38</v>
      </c>
      <c r="H169" s="710" t="s">
        <v>468</v>
      </c>
    </row>
    <row r="170" spans="1:8" ht="27.95" customHeight="1" x14ac:dyDescent="0.2">
      <c r="A170" s="376"/>
      <c r="B170" s="379"/>
      <c r="C170" s="381"/>
      <c r="D170" s="383"/>
      <c r="E170" s="385"/>
      <c r="F170" s="387"/>
      <c r="G170" s="338"/>
      <c r="H170" s="711"/>
    </row>
    <row r="171" spans="1:8" ht="27.95" customHeight="1" x14ac:dyDescent="0.2">
      <c r="A171" s="376"/>
      <c r="B171" s="379">
        <v>82</v>
      </c>
      <c r="C171" s="381" t="s">
        <v>509</v>
      </c>
      <c r="D171" s="388" t="s">
        <v>278</v>
      </c>
      <c r="E171" s="385" t="s">
        <v>404</v>
      </c>
      <c r="F171" s="373">
        <v>0.8</v>
      </c>
      <c r="G171" s="337" t="s">
        <v>38</v>
      </c>
      <c r="H171" s="712" t="s">
        <v>469</v>
      </c>
    </row>
    <row r="172" spans="1:8" ht="27.95" customHeight="1" x14ac:dyDescent="0.2">
      <c r="A172" s="376"/>
      <c r="B172" s="379"/>
      <c r="C172" s="381"/>
      <c r="D172" s="388"/>
      <c r="E172" s="385"/>
      <c r="F172" s="387"/>
      <c r="G172" s="338"/>
      <c r="H172" s="712"/>
    </row>
    <row r="173" spans="1:8" ht="27.95" customHeight="1" x14ac:dyDescent="0.2">
      <c r="A173" s="376"/>
      <c r="B173" s="379">
        <v>83</v>
      </c>
      <c r="C173" s="381" t="s">
        <v>510</v>
      </c>
      <c r="D173" s="388" t="s">
        <v>508</v>
      </c>
      <c r="E173" s="385" t="s">
        <v>405</v>
      </c>
      <c r="F173" s="373">
        <v>0.8</v>
      </c>
      <c r="G173" s="337" t="s">
        <v>38</v>
      </c>
      <c r="H173" s="712" t="s">
        <v>512</v>
      </c>
    </row>
    <row r="174" spans="1:8" ht="27.95" customHeight="1" thickBot="1" x14ac:dyDescent="0.25">
      <c r="A174" s="376"/>
      <c r="B174" s="379"/>
      <c r="C174" s="381"/>
      <c r="D174" s="388"/>
      <c r="E174" s="389"/>
      <c r="F174" s="387"/>
      <c r="G174" s="338"/>
      <c r="H174" s="712"/>
    </row>
    <row r="175" spans="1:8" ht="27.95" customHeight="1" x14ac:dyDescent="0.2">
      <c r="A175" s="376"/>
      <c r="B175" s="406">
        <v>84</v>
      </c>
      <c r="C175" s="408" t="s">
        <v>413</v>
      </c>
      <c r="D175" s="410" t="s">
        <v>414</v>
      </c>
      <c r="E175" s="384" t="s">
        <v>406</v>
      </c>
      <c r="F175" s="392" t="s">
        <v>287</v>
      </c>
      <c r="G175" s="337" t="s">
        <v>38</v>
      </c>
      <c r="H175" s="699" t="s">
        <v>470</v>
      </c>
    </row>
    <row r="176" spans="1:8" ht="27.95" customHeight="1" x14ac:dyDescent="0.2">
      <c r="A176" s="376"/>
      <c r="B176" s="407"/>
      <c r="C176" s="409"/>
      <c r="D176" s="411"/>
      <c r="E176" s="412"/>
      <c r="F176" s="413"/>
      <c r="G176" s="338"/>
      <c r="H176" s="700"/>
    </row>
    <row r="177" spans="1:8" ht="27.95" customHeight="1" x14ac:dyDescent="0.2">
      <c r="A177" s="376"/>
      <c r="B177" s="406">
        <v>85</v>
      </c>
      <c r="C177" s="415" t="s">
        <v>417</v>
      </c>
      <c r="D177" s="390" t="s">
        <v>418</v>
      </c>
      <c r="E177" s="412"/>
      <c r="F177" s="392" t="s">
        <v>412</v>
      </c>
      <c r="G177" s="337" t="s">
        <v>38</v>
      </c>
      <c r="H177" s="701" t="s">
        <v>471</v>
      </c>
    </row>
    <row r="178" spans="1:8" ht="27.95" customHeight="1" thickBot="1" x14ac:dyDescent="0.25">
      <c r="A178" s="377"/>
      <c r="B178" s="414"/>
      <c r="C178" s="416"/>
      <c r="D178" s="391"/>
      <c r="E178" s="389"/>
      <c r="F178" s="393"/>
      <c r="G178" s="347"/>
      <c r="H178" s="702"/>
    </row>
    <row r="179" spans="1:8" ht="27.95" customHeight="1" x14ac:dyDescent="0.2">
      <c r="A179" s="394" t="s">
        <v>257</v>
      </c>
      <c r="B179" s="397">
        <v>86</v>
      </c>
      <c r="C179" s="399" t="s">
        <v>428</v>
      </c>
      <c r="D179" s="400" t="s">
        <v>425</v>
      </c>
      <c r="E179" s="402" t="s">
        <v>407</v>
      </c>
      <c r="F179" s="404">
        <v>0.85</v>
      </c>
      <c r="G179" s="358" t="s">
        <v>38</v>
      </c>
      <c r="H179" s="703" t="s">
        <v>472</v>
      </c>
    </row>
    <row r="180" spans="1:8" ht="34.5" customHeight="1" x14ac:dyDescent="0.2">
      <c r="A180" s="395"/>
      <c r="B180" s="398"/>
      <c r="C180" s="367"/>
      <c r="D180" s="401"/>
      <c r="E180" s="403"/>
      <c r="F180" s="405"/>
      <c r="G180" s="338"/>
      <c r="H180" s="704"/>
    </row>
    <row r="181" spans="1:8" ht="27.95" customHeight="1" x14ac:dyDescent="0.2">
      <c r="A181" s="395"/>
      <c r="B181" s="365">
        <v>87</v>
      </c>
      <c r="C181" s="367" t="s">
        <v>429</v>
      </c>
      <c r="D181" s="369" t="s">
        <v>426</v>
      </c>
      <c r="E181" s="371" t="s">
        <v>408</v>
      </c>
      <c r="F181" s="373">
        <v>0.85</v>
      </c>
      <c r="G181" s="337" t="s">
        <v>38</v>
      </c>
      <c r="H181" s="704" t="s">
        <v>473</v>
      </c>
    </row>
    <row r="182" spans="1:8" ht="33.75" customHeight="1" thickBot="1" x14ac:dyDescent="0.25">
      <c r="A182" s="396"/>
      <c r="B182" s="366"/>
      <c r="C182" s="368"/>
      <c r="D182" s="370"/>
      <c r="E182" s="372"/>
      <c r="F182" s="374"/>
      <c r="G182" s="347"/>
      <c r="H182" s="705"/>
    </row>
    <row r="183" spans="1:8" ht="30" customHeight="1" x14ac:dyDescent="0.2">
      <c r="A183" s="348" t="s">
        <v>436</v>
      </c>
      <c r="B183" s="351">
        <v>88</v>
      </c>
      <c r="C183" s="353" t="s">
        <v>430</v>
      </c>
      <c r="D183" s="355" t="s">
        <v>431</v>
      </c>
      <c r="E183" s="38"/>
      <c r="F183" s="357"/>
      <c r="G183" s="358" t="s">
        <v>38</v>
      </c>
      <c r="H183" s="706" t="s">
        <v>511</v>
      </c>
    </row>
    <row r="184" spans="1:8" ht="33.75" customHeight="1" x14ac:dyDescent="0.2">
      <c r="A184" s="349"/>
      <c r="B184" s="352"/>
      <c r="C184" s="354"/>
      <c r="D184" s="356"/>
      <c r="E184" s="30"/>
      <c r="F184" s="345"/>
      <c r="G184" s="338"/>
      <c r="H184" s="707"/>
    </row>
    <row r="185" spans="1:8" ht="27" customHeight="1" x14ac:dyDescent="0.2">
      <c r="A185" s="349"/>
      <c r="B185" s="359">
        <v>89</v>
      </c>
      <c r="C185" s="341" t="s">
        <v>432</v>
      </c>
      <c r="D185" s="343" t="s">
        <v>433</v>
      </c>
      <c r="E185" s="39"/>
      <c r="F185" s="363"/>
      <c r="G185" s="337" t="s">
        <v>38</v>
      </c>
      <c r="H185" s="697" t="s">
        <v>488</v>
      </c>
    </row>
    <row r="186" spans="1:8" ht="26.25" customHeight="1" x14ac:dyDescent="0.2">
      <c r="A186" s="349"/>
      <c r="B186" s="360"/>
      <c r="C186" s="361"/>
      <c r="D186" s="362"/>
      <c r="E186" s="39"/>
      <c r="F186" s="364"/>
      <c r="G186" s="338"/>
      <c r="H186" s="708"/>
    </row>
    <row r="187" spans="1:8" ht="33.75" customHeight="1" x14ac:dyDescent="0.2">
      <c r="A187" s="349"/>
      <c r="B187" s="339">
        <v>90</v>
      </c>
      <c r="C187" s="341" t="s">
        <v>434</v>
      </c>
      <c r="D187" s="343" t="s">
        <v>435</v>
      </c>
      <c r="E187" s="31"/>
      <c r="F187" s="345"/>
      <c r="G187" s="337" t="s">
        <v>38</v>
      </c>
      <c r="H187" s="697" t="s">
        <v>489</v>
      </c>
    </row>
    <row r="188" spans="1:8" ht="27.95" customHeight="1" thickBot="1" x14ac:dyDescent="0.25">
      <c r="A188" s="350"/>
      <c r="B188" s="340"/>
      <c r="C188" s="342"/>
      <c r="D188" s="344"/>
      <c r="E188" s="40"/>
      <c r="F188" s="346"/>
      <c r="G188" s="347"/>
      <c r="H188" s="698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0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5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5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5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5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5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5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5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5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5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5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5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5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5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5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5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23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23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23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23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496</v>
      </c>
      <c r="J6" s="78"/>
      <c r="K6" s="78"/>
      <c r="L6" s="78" t="s">
        <v>497</v>
      </c>
      <c r="M6" s="78"/>
      <c r="N6" s="78"/>
      <c r="O6" s="78" t="s">
        <v>498</v>
      </c>
      <c r="P6" s="78"/>
      <c r="Q6" s="78"/>
      <c r="R6" s="78" t="s">
        <v>499</v>
      </c>
      <c r="S6" s="78"/>
      <c r="T6" s="78"/>
      <c r="U6" s="78" t="s">
        <v>424</v>
      </c>
      <c r="V6" s="78"/>
      <c r="W6" s="78"/>
    </row>
    <row r="7" spans="2:23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</row>
    <row r="8" spans="2:23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16"/>
      <c r="J8" s="158"/>
      <c r="K8" s="159"/>
      <c r="L8" s="16"/>
      <c r="M8" s="158"/>
      <c r="N8" s="159"/>
      <c r="O8" s="16"/>
      <c r="P8" s="158"/>
      <c r="Q8" s="159"/>
      <c r="R8" s="16"/>
      <c r="S8" s="158"/>
      <c r="T8" s="159"/>
      <c r="U8" s="16"/>
      <c r="V8" s="158"/>
      <c r="W8" s="159"/>
    </row>
    <row r="9" spans="2:23" ht="18" customHeight="1" x14ac:dyDescent="0.25">
      <c r="B9" s="145"/>
      <c r="C9" s="95"/>
      <c r="D9" s="147"/>
      <c r="E9" s="147"/>
      <c r="F9" s="82"/>
      <c r="G9" s="160"/>
      <c r="H9" s="161"/>
      <c r="I9" s="79" t="e">
        <f>(I8/J8)*100</f>
        <v>#DIV/0!</v>
      </c>
      <c r="J9" s="79"/>
      <c r="K9" s="79"/>
      <c r="L9" s="79" t="e">
        <f>(L8/M8)*100</f>
        <v>#DIV/0!</v>
      </c>
      <c r="M9" s="79"/>
      <c r="N9" s="79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</row>
    <row r="10" spans="2:23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16"/>
      <c r="J10" s="158"/>
      <c r="K10" s="159"/>
      <c r="L10" s="16"/>
      <c r="M10" s="158"/>
      <c r="N10" s="159"/>
      <c r="O10" s="16"/>
      <c r="P10" s="158"/>
      <c r="Q10" s="159"/>
      <c r="R10" s="16"/>
      <c r="S10" s="158"/>
      <c r="T10" s="159"/>
      <c r="U10" s="16"/>
      <c r="V10" s="158"/>
      <c r="W10" s="159"/>
    </row>
    <row r="11" spans="2:23" ht="18" customHeight="1" x14ac:dyDescent="0.25">
      <c r="B11" s="145"/>
      <c r="C11" s="95"/>
      <c r="D11" s="147"/>
      <c r="E11" s="147"/>
      <c r="F11" s="82"/>
      <c r="G11" s="160"/>
      <c r="H11" s="161"/>
      <c r="I11" s="79" t="e">
        <f>(I10/J10)*100</f>
        <v>#DIV/0!</v>
      </c>
      <c r="J11" s="79"/>
      <c r="K11" s="79"/>
      <c r="L11" s="79" t="e">
        <f>(L10/M10)*100</f>
        <v>#DIV/0!</v>
      </c>
      <c r="M11" s="79"/>
      <c r="N11" s="79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</row>
    <row r="12" spans="2:23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16"/>
      <c r="J12" s="158"/>
      <c r="K12" s="159"/>
      <c r="L12" s="16"/>
      <c r="M12" s="158"/>
      <c r="N12" s="159"/>
      <c r="O12" s="16"/>
      <c r="P12" s="158"/>
      <c r="Q12" s="159"/>
      <c r="R12" s="16"/>
      <c r="S12" s="158"/>
      <c r="T12" s="159"/>
      <c r="U12" s="16"/>
      <c r="V12" s="158"/>
      <c r="W12" s="159"/>
    </row>
    <row r="13" spans="2:23" ht="18" customHeight="1" x14ac:dyDescent="0.25">
      <c r="B13" s="145"/>
      <c r="C13" s="95"/>
      <c r="D13" s="147"/>
      <c r="E13" s="147"/>
      <c r="F13" s="96"/>
      <c r="G13" s="116"/>
      <c r="H13" s="161"/>
      <c r="I13" s="79" t="e">
        <f>(I12/J12)*1000</f>
        <v>#DIV/0!</v>
      </c>
      <c r="J13" s="79"/>
      <c r="K13" s="79"/>
      <c r="L13" s="79" t="e">
        <f>(L12/M12)*1000</f>
        <v>#DIV/0!</v>
      </c>
      <c r="M13" s="79"/>
      <c r="N13" s="79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</row>
    <row r="14" spans="2:23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16"/>
      <c r="J14" s="158"/>
      <c r="K14" s="159"/>
      <c r="L14" s="16"/>
      <c r="M14" s="158"/>
      <c r="N14" s="159"/>
      <c r="O14" s="16"/>
      <c r="P14" s="158"/>
      <c r="Q14" s="159"/>
      <c r="R14" s="16"/>
      <c r="S14" s="158"/>
      <c r="T14" s="159"/>
      <c r="U14" s="16"/>
      <c r="V14" s="158"/>
      <c r="W14" s="159"/>
    </row>
    <row r="15" spans="2:23" ht="18" customHeight="1" x14ac:dyDescent="0.25">
      <c r="B15" s="145"/>
      <c r="C15" s="95"/>
      <c r="D15" s="147"/>
      <c r="E15" s="147"/>
      <c r="F15" s="96"/>
      <c r="G15" s="116"/>
      <c r="H15" s="161"/>
      <c r="I15" s="162" t="e">
        <f>(I14/J14)*1000</f>
        <v>#DIV/0!</v>
      </c>
      <c r="J15" s="162"/>
      <c r="K15" s="162"/>
      <c r="L15" s="162" t="e">
        <f>(L14/M14)*1000</f>
        <v>#DIV/0!</v>
      </c>
      <c r="M15" s="162"/>
      <c r="N15" s="162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</row>
    <row r="16" spans="2:23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16"/>
      <c r="J16" s="158"/>
      <c r="K16" s="159"/>
      <c r="L16" s="16"/>
      <c r="M16" s="158"/>
      <c r="N16" s="159"/>
      <c r="O16" s="16"/>
      <c r="P16" s="158"/>
      <c r="Q16" s="159"/>
      <c r="R16" s="16"/>
      <c r="S16" s="158"/>
      <c r="T16" s="159"/>
      <c r="U16" s="16"/>
      <c r="V16" s="158"/>
      <c r="W16" s="159"/>
    </row>
    <row r="17" spans="2:23" ht="18" customHeight="1" x14ac:dyDescent="0.25">
      <c r="B17" s="145"/>
      <c r="C17" s="95"/>
      <c r="D17" s="147"/>
      <c r="E17" s="147"/>
      <c r="F17" s="82"/>
      <c r="G17" s="163"/>
      <c r="H17" s="161"/>
      <c r="I17" s="79" t="e">
        <f>(I16/J16)*100</f>
        <v>#DIV/0!</v>
      </c>
      <c r="J17" s="79"/>
      <c r="K17" s="79"/>
      <c r="L17" s="79" t="e">
        <f>(L16/M16)*100</f>
        <v>#DIV/0!</v>
      </c>
      <c r="M17" s="79"/>
      <c r="N17" s="79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</row>
    <row r="18" spans="2:23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16"/>
      <c r="J18" s="158"/>
      <c r="K18" s="159"/>
      <c r="L18" s="16"/>
      <c r="M18" s="158"/>
      <c r="N18" s="159"/>
      <c r="O18" s="16"/>
      <c r="P18" s="158"/>
      <c r="Q18" s="159"/>
      <c r="R18" s="16"/>
      <c r="S18" s="158"/>
      <c r="T18" s="159"/>
      <c r="U18" s="16"/>
      <c r="V18" s="158"/>
      <c r="W18" s="159"/>
    </row>
    <row r="19" spans="2:23" ht="18" customHeight="1" x14ac:dyDescent="0.25">
      <c r="B19" s="145"/>
      <c r="C19" s="95"/>
      <c r="D19" s="147"/>
      <c r="E19" s="147"/>
      <c r="F19" s="164"/>
      <c r="G19" s="163"/>
      <c r="H19" s="161"/>
      <c r="I19" s="79" t="e">
        <f>(I18/J18)*100</f>
        <v>#DIV/0!</v>
      </c>
      <c r="J19" s="79"/>
      <c r="K19" s="79"/>
      <c r="L19" s="79" t="e">
        <f>(L18/M18)*100</f>
        <v>#DIV/0!</v>
      </c>
      <c r="M19" s="79"/>
      <c r="N19" s="79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</row>
    <row r="20" spans="2:23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16"/>
      <c r="J20" s="158"/>
      <c r="K20" s="159"/>
      <c r="L20" s="16"/>
      <c r="M20" s="158"/>
      <c r="N20" s="159"/>
      <c r="O20" s="16"/>
      <c r="P20" s="158"/>
      <c r="Q20" s="159"/>
      <c r="R20" s="16"/>
      <c r="S20" s="158"/>
      <c r="T20" s="159"/>
      <c r="U20" s="16"/>
      <c r="V20" s="158"/>
      <c r="W20" s="159"/>
    </row>
    <row r="21" spans="2:23" ht="18" customHeight="1" thickBot="1" x14ac:dyDescent="0.3">
      <c r="B21" s="145"/>
      <c r="C21" s="95"/>
      <c r="D21" s="147"/>
      <c r="E21" s="147"/>
      <c r="F21" s="165"/>
      <c r="G21" s="160"/>
      <c r="H21" s="161"/>
      <c r="I21" s="79" t="e">
        <f>(I20/J20)*100</f>
        <v>#DIV/0!</v>
      </c>
      <c r="J21" s="79"/>
      <c r="K21" s="79"/>
      <c r="L21" s="79" t="e">
        <f>(L20/M20)*100</f>
        <v>#DIV/0!</v>
      </c>
      <c r="M21" s="79"/>
      <c r="N21" s="79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</row>
    <row r="22" spans="2:23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16"/>
      <c r="J22" s="158"/>
      <c r="K22" s="159"/>
      <c r="L22" s="16"/>
      <c r="M22" s="158"/>
      <c r="N22" s="159"/>
      <c r="O22" s="16"/>
      <c r="P22" s="158"/>
      <c r="Q22" s="159"/>
      <c r="R22" s="16"/>
      <c r="S22" s="158"/>
      <c r="T22" s="159"/>
      <c r="U22" s="16"/>
      <c r="V22" s="158"/>
      <c r="W22" s="159"/>
    </row>
    <row r="23" spans="2:23" ht="18" customHeight="1" x14ac:dyDescent="0.25">
      <c r="B23" s="145"/>
      <c r="C23" s="95"/>
      <c r="D23" s="96"/>
      <c r="E23" s="96"/>
      <c r="F23" s="96"/>
      <c r="G23" s="97"/>
      <c r="H23" s="167"/>
      <c r="I23" s="79" t="e">
        <f>(I22/J22)*100</f>
        <v>#DIV/0!</v>
      </c>
      <c r="J23" s="79"/>
      <c r="K23" s="79"/>
      <c r="L23" s="79" t="e">
        <f>(L22/M22)*100</f>
        <v>#DIV/0!</v>
      </c>
      <c r="M23" s="79"/>
      <c r="N23" s="79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</row>
    <row r="24" spans="2:23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16"/>
      <c r="J24" s="158"/>
      <c r="K24" s="159"/>
      <c r="L24" s="16"/>
      <c r="M24" s="158"/>
      <c r="N24" s="159"/>
      <c r="O24" s="16"/>
      <c r="P24" s="158"/>
      <c r="Q24" s="159"/>
      <c r="R24" s="16"/>
      <c r="S24" s="158"/>
      <c r="T24" s="159"/>
      <c r="U24" s="16"/>
      <c r="V24" s="158"/>
      <c r="W24" s="159"/>
    </row>
    <row r="25" spans="2:23" ht="18" customHeight="1" x14ac:dyDescent="0.25">
      <c r="B25" s="145"/>
      <c r="C25" s="95"/>
      <c r="D25" s="147"/>
      <c r="E25" s="147"/>
      <c r="F25" s="82"/>
      <c r="G25" s="116"/>
      <c r="H25" s="161"/>
      <c r="I25" s="79" t="e">
        <f>(I24/J24)*1000</f>
        <v>#DIV/0!</v>
      </c>
      <c r="J25" s="79"/>
      <c r="K25" s="79"/>
      <c r="L25" s="79" t="e">
        <f>(L24/M24)*1000</f>
        <v>#DIV/0!</v>
      </c>
      <c r="M25" s="79"/>
      <c r="N25" s="79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</row>
    <row r="26" spans="2:23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16"/>
      <c r="J26" s="158"/>
      <c r="K26" s="159"/>
      <c r="L26" s="16"/>
      <c r="M26" s="158"/>
      <c r="N26" s="159"/>
      <c r="O26" s="16"/>
      <c r="P26" s="158"/>
      <c r="Q26" s="159"/>
      <c r="R26" s="16"/>
      <c r="S26" s="158"/>
      <c r="T26" s="159"/>
      <c r="U26" s="16"/>
      <c r="V26" s="158"/>
      <c r="W26" s="159"/>
    </row>
    <row r="27" spans="2:23" ht="18" customHeight="1" x14ac:dyDescent="0.25">
      <c r="B27" s="145"/>
      <c r="C27" s="95"/>
      <c r="D27" s="147"/>
      <c r="E27" s="147"/>
      <c r="F27" s="164"/>
      <c r="G27" s="116"/>
      <c r="H27" s="161"/>
      <c r="I27" s="79" t="e">
        <f>(I26/J26)*1000</f>
        <v>#DIV/0!</v>
      </c>
      <c r="J27" s="79"/>
      <c r="K27" s="79"/>
      <c r="L27" s="79" t="e">
        <f>(L26/M26)*1000</f>
        <v>#DIV/0!</v>
      </c>
      <c r="M27" s="79"/>
      <c r="N27" s="79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</row>
    <row r="28" spans="2:23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16"/>
      <c r="J28" s="158"/>
      <c r="K28" s="159"/>
      <c r="L28" s="16"/>
      <c r="M28" s="158"/>
      <c r="N28" s="159"/>
      <c r="O28" s="16"/>
      <c r="P28" s="158"/>
      <c r="Q28" s="159"/>
      <c r="R28" s="16"/>
      <c r="S28" s="158"/>
      <c r="T28" s="159"/>
      <c r="U28" s="16"/>
      <c r="V28" s="158"/>
      <c r="W28" s="159"/>
    </row>
    <row r="29" spans="2:23" ht="18" customHeight="1" x14ac:dyDescent="0.25">
      <c r="B29" s="145"/>
      <c r="C29" s="95"/>
      <c r="D29" s="147"/>
      <c r="E29" s="147"/>
      <c r="F29" s="96"/>
      <c r="G29" s="160"/>
      <c r="H29" s="161"/>
      <c r="I29" s="79" t="e">
        <f>(I28/J28)*100</f>
        <v>#DIV/0!</v>
      </c>
      <c r="J29" s="79"/>
      <c r="K29" s="79"/>
      <c r="L29" s="79" t="e">
        <f>(L28/M28)*100</f>
        <v>#DIV/0!</v>
      </c>
      <c r="M29" s="79"/>
      <c r="N29" s="79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</row>
    <row r="30" spans="2:23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16"/>
      <c r="J30" s="158"/>
      <c r="K30" s="159"/>
      <c r="L30" s="16"/>
      <c r="M30" s="158"/>
      <c r="N30" s="159"/>
      <c r="O30" s="16"/>
      <c r="P30" s="158"/>
      <c r="Q30" s="159"/>
      <c r="R30" s="16"/>
      <c r="S30" s="158"/>
      <c r="T30" s="159"/>
      <c r="U30" s="16"/>
      <c r="V30" s="158"/>
      <c r="W30" s="159"/>
    </row>
    <row r="31" spans="2:23" ht="18" customHeight="1" x14ac:dyDescent="0.25">
      <c r="B31" s="145"/>
      <c r="C31" s="95"/>
      <c r="D31" s="147"/>
      <c r="E31" s="171"/>
      <c r="F31" s="96"/>
      <c r="G31" s="163"/>
      <c r="H31" s="161"/>
      <c r="I31" s="79" t="e">
        <f>(I30/J30)*100</f>
        <v>#DIV/0!</v>
      </c>
      <c r="J31" s="79"/>
      <c r="K31" s="79"/>
      <c r="L31" s="79" t="e">
        <f>(L30/M30)*100</f>
        <v>#DIV/0!</v>
      </c>
      <c r="M31" s="79"/>
      <c r="N31" s="79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</row>
    <row r="32" spans="2:23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6"/>
      <c r="J32" s="158"/>
      <c r="K32" s="159"/>
      <c r="L32" s="16"/>
      <c r="M32" s="158"/>
      <c r="N32" s="159"/>
      <c r="O32" s="16"/>
      <c r="P32" s="158"/>
      <c r="Q32" s="159"/>
      <c r="R32" s="16"/>
      <c r="S32" s="158"/>
      <c r="T32" s="159"/>
      <c r="U32" s="16"/>
      <c r="V32" s="158"/>
      <c r="W32" s="159"/>
    </row>
    <row r="33" spans="2:23" ht="18" customHeight="1" x14ac:dyDescent="0.25">
      <c r="B33" s="145"/>
      <c r="C33" s="95"/>
      <c r="D33" s="169"/>
      <c r="E33" s="169"/>
      <c r="F33" s="96"/>
      <c r="G33" s="160"/>
      <c r="H33" s="161"/>
      <c r="I33" s="79" t="e">
        <f>(I32/J32)*100</f>
        <v>#DIV/0!</v>
      </c>
      <c r="J33" s="79"/>
      <c r="K33" s="79"/>
      <c r="L33" s="79" t="e">
        <f>(L32/M32)*100</f>
        <v>#DIV/0!</v>
      </c>
      <c r="M33" s="79"/>
      <c r="N33" s="79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</row>
    <row r="34" spans="2:23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16"/>
      <c r="J34" s="158"/>
      <c r="K34" s="159"/>
      <c r="L34" s="16"/>
      <c r="M34" s="158"/>
      <c r="N34" s="159"/>
      <c r="O34" s="16"/>
      <c r="P34" s="158"/>
      <c r="Q34" s="159"/>
      <c r="R34" s="16"/>
      <c r="S34" s="158"/>
      <c r="T34" s="159"/>
      <c r="U34" s="16"/>
      <c r="V34" s="158"/>
      <c r="W34" s="159"/>
    </row>
    <row r="35" spans="2:23" ht="18" customHeight="1" x14ac:dyDescent="0.25">
      <c r="B35" s="146"/>
      <c r="C35" s="95"/>
      <c r="D35" s="173"/>
      <c r="E35" s="173"/>
      <c r="F35" s="174"/>
      <c r="G35" s="175"/>
      <c r="H35" s="177"/>
      <c r="I35" s="79" t="e">
        <f>(I34/J34)*100</f>
        <v>#DIV/0!</v>
      </c>
      <c r="J35" s="79"/>
      <c r="K35" s="79"/>
      <c r="L35" s="79" t="e">
        <f>(L34/M34)*100</f>
        <v>#DIV/0!</v>
      </c>
      <c r="M35" s="79"/>
      <c r="N35" s="79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</row>
    <row r="36" spans="2:23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6"/>
      <c r="J36" s="158"/>
      <c r="K36" s="159"/>
      <c r="L36" s="16"/>
      <c r="M36" s="158"/>
      <c r="N36" s="159"/>
      <c r="O36" s="16"/>
      <c r="P36" s="158"/>
      <c r="Q36" s="159"/>
      <c r="R36" s="16"/>
      <c r="S36" s="158"/>
      <c r="T36" s="159"/>
      <c r="U36" s="16"/>
      <c r="V36" s="158"/>
      <c r="W36" s="159"/>
    </row>
    <row r="37" spans="2:23" ht="18" customHeight="1" x14ac:dyDescent="0.25">
      <c r="B37" s="180"/>
      <c r="C37" s="182"/>
      <c r="D37" s="184"/>
      <c r="E37" s="184"/>
      <c r="F37" s="82"/>
      <c r="G37" s="186"/>
      <c r="H37" s="179"/>
      <c r="I37" s="79" t="e">
        <f>(I36/J36)*100</f>
        <v>#DIV/0!</v>
      </c>
      <c r="J37" s="79"/>
      <c r="K37" s="79"/>
      <c r="L37" s="79" t="e">
        <f>(L36/M36)*100</f>
        <v>#DIV/0!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</row>
    <row r="38" spans="2:23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6"/>
      <c r="J38" s="158"/>
      <c r="K38" s="159"/>
      <c r="L38" s="16"/>
      <c r="M38" s="158"/>
      <c r="N38" s="159"/>
      <c r="O38" s="16"/>
      <c r="P38" s="158"/>
      <c r="Q38" s="159"/>
      <c r="R38" s="16"/>
      <c r="S38" s="158"/>
      <c r="T38" s="159"/>
      <c r="U38" s="16"/>
      <c r="V38" s="158"/>
      <c r="W38" s="159"/>
    </row>
    <row r="39" spans="2:23" ht="18" customHeight="1" x14ac:dyDescent="0.25">
      <c r="B39" s="180"/>
      <c r="C39" s="182"/>
      <c r="D39" s="184"/>
      <c r="E39" s="184"/>
      <c r="F39" s="82"/>
      <c r="G39" s="186"/>
      <c r="H39" s="179"/>
      <c r="I39" s="79" t="e">
        <f>(I38/J38)*100</f>
        <v>#DIV/0!</v>
      </c>
      <c r="J39" s="79"/>
      <c r="K39" s="79"/>
      <c r="L39" s="79" t="e">
        <f>(L38/M38)*100</f>
        <v>#DIV/0!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</row>
    <row r="40" spans="2:23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6"/>
      <c r="J40" s="158"/>
      <c r="K40" s="159"/>
      <c r="L40" s="16"/>
      <c r="M40" s="158"/>
      <c r="N40" s="159"/>
      <c r="O40" s="16"/>
      <c r="P40" s="158"/>
      <c r="Q40" s="159"/>
      <c r="R40" s="16"/>
      <c r="S40" s="158"/>
      <c r="T40" s="159"/>
      <c r="U40" s="16"/>
      <c r="V40" s="158"/>
      <c r="W40" s="159"/>
    </row>
    <row r="41" spans="2:23" ht="18" customHeight="1" x14ac:dyDescent="0.25">
      <c r="B41" s="180"/>
      <c r="C41" s="182"/>
      <c r="D41" s="184"/>
      <c r="E41" s="184"/>
      <c r="F41" s="82"/>
      <c r="G41" s="186"/>
      <c r="H41" s="179"/>
      <c r="I41" s="79" t="e">
        <f>(I40/J40)*100</f>
        <v>#DIV/0!</v>
      </c>
      <c r="J41" s="79"/>
      <c r="K41" s="79"/>
      <c r="L41" s="79" t="e">
        <f>(L40/M40)*100</f>
        <v>#DIV/0!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</row>
    <row r="42" spans="2:23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6"/>
      <c r="J42" s="158"/>
      <c r="K42" s="159"/>
      <c r="L42" s="16"/>
      <c r="M42" s="158"/>
      <c r="N42" s="159"/>
      <c r="O42" s="16"/>
      <c r="P42" s="158"/>
      <c r="Q42" s="159"/>
      <c r="R42" s="16"/>
      <c r="S42" s="158"/>
      <c r="T42" s="159"/>
      <c r="U42" s="16"/>
      <c r="V42" s="158"/>
      <c r="W42" s="159"/>
    </row>
    <row r="43" spans="2:23" ht="18" customHeight="1" x14ac:dyDescent="0.25">
      <c r="B43" s="180"/>
      <c r="C43" s="95"/>
      <c r="D43" s="82"/>
      <c r="E43" s="82"/>
      <c r="F43" s="82"/>
      <c r="G43" s="97"/>
      <c r="H43" s="176"/>
      <c r="I43" s="79" t="e">
        <f>(I42/J42)*100</f>
        <v>#DIV/0!</v>
      </c>
      <c r="J43" s="79"/>
      <c r="K43" s="79"/>
      <c r="L43" s="79" t="e">
        <f>(L42/M42)*100</f>
        <v>#DIV/0!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</row>
    <row r="44" spans="2:23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6"/>
      <c r="J44" s="158"/>
      <c r="K44" s="159"/>
      <c r="L44" s="16"/>
      <c r="M44" s="158"/>
      <c r="N44" s="159"/>
      <c r="O44" s="16"/>
      <c r="P44" s="158"/>
      <c r="Q44" s="159"/>
      <c r="R44" s="16"/>
      <c r="S44" s="158"/>
      <c r="T44" s="159"/>
      <c r="U44" s="16"/>
      <c r="V44" s="158"/>
      <c r="W44" s="159"/>
    </row>
    <row r="45" spans="2:23" ht="18" customHeight="1" thickBot="1" x14ac:dyDescent="0.3">
      <c r="B45" s="180"/>
      <c r="C45" s="95"/>
      <c r="D45" s="188"/>
      <c r="E45" s="188"/>
      <c r="F45" s="82"/>
      <c r="G45" s="190"/>
      <c r="H45" s="167"/>
      <c r="I45" s="79" t="e">
        <f>(I44/J44)*100</f>
        <v>#DIV/0!</v>
      </c>
      <c r="J45" s="79"/>
      <c r="K45" s="79"/>
      <c r="L45" s="79" t="e">
        <f>(L44/M44)*100</f>
        <v>#DIV/0!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</row>
    <row r="46" spans="2:23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6"/>
      <c r="J46" s="158"/>
      <c r="K46" s="159"/>
      <c r="L46" s="16"/>
      <c r="M46" s="158"/>
      <c r="N46" s="159"/>
      <c r="O46" s="16"/>
      <c r="P46" s="158"/>
      <c r="Q46" s="159"/>
      <c r="R46" s="16"/>
      <c r="S46" s="158"/>
      <c r="T46" s="159"/>
      <c r="U46" s="16"/>
      <c r="V46" s="158"/>
      <c r="W46" s="159"/>
    </row>
    <row r="47" spans="2:23" ht="18" customHeight="1" x14ac:dyDescent="0.25">
      <c r="B47" s="192"/>
      <c r="C47" s="95"/>
      <c r="D47" s="82"/>
      <c r="E47" s="82"/>
      <c r="F47" s="82"/>
      <c r="G47" s="116"/>
      <c r="H47" s="176"/>
      <c r="I47" s="79" t="e">
        <f>(I46/J46)*100</f>
        <v>#DIV/0!</v>
      </c>
      <c r="J47" s="79"/>
      <c r="K47" s="79"/>
      <c r="L47" s="79" t="e">
        <f>(L46/M46)*100</f>
        <v>#DIV/0!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</row>
    <row r="48" spans="2:23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16"/>
      <c r="J48" s="158"/>
      <c r="K48" s="159"/>
      <c r="L48" s="16"/>
      <c r="M48" s="158"/>
      <c r="N48" s="159"/>
      <c r="O48" s="16"/>
      <c r="P48" s="158"/>
      <c r="Q48" s="159"/>
      <c r="R48" s="16"/>
      <c r="S48" s="158"/>
      <c r="T48" s="159"/>
      <c r="U48" s="16"/>
      <c r="V48" s="158"/>
      <c r="W48" s="159"/>
    </row>
    <row r="49" spans="2:23" ht="18" customHeight="1" x14ac:dyDescent="0.25">
      <c r="B49" s="192"/>
      <c r="C49" s="95"/>
      <c r="D49" s="82"/>
      <c r="E49" s="82"/>
      <c r="F49" s="82"/>
      <c r="G49" s="97"/>
      <c r="H49" s="176"/>
      <c r="I49" s="79" t="e">
        <f>(I48/J48)*100</f>
        <v>#DIV/0!</v>
      </c>
      <c r="J49" s="79"/>
      <c r="K49" s="79"/>
      <c r="L49" s="79" t="e">
        <f>(L48/M48)*100</f>
        <v>#DIV/0!</v>
      </c>
      <c r="M49" s="79"/>
      <c r="N49" s="79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</row>
    <row r="50" spans="2:23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2"/>
      <c r="C51" s="95"/>
      <c r="D51" s="82"/>
      <c r="E51" s="96"/>
      <c r="F51" s="96"/>
      <c r="G51" s="193"/>
      <c r="H51" s="176"/>
      <c r="I51" s="79" t="e">
        <f>I50/(J50*K50)</f>
        <v>#DIV/0!</v>
      </c>
      <c r="J51" s="79"/>
      <c r="K51" s="79"/>
      <c r="L51" s="79" t="e">
        <f>L50/(M50*N50)</f>
        <v>#DIV/0!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</row>
    <row r="52" spans="2:23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/>
      <c r="J52" s="195"/>
      <c r="K52" s="196"/>
      <c r="L52" s="194"/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</row>
    <row r="53" spans="2:23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</row>
    <row r="54" spans="2:23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16"/>
      <c r="J54" s="158"/>
      <c r="K54" s="159"/>
      <c r="L54" s="16"/>
      <c r="M54" s="158"/>
      <c r="N54" s="159"/>
      <c r="O54" s="16"/>
      <c r="P54" s="158"/>
      <c r="Q54" s="159"/>
      <c r="R54" s="16"/>
      <c r="S54" s="158"/>
      <c r="T54" s="159"/>
      <c r="U54" s="16"/>
      <c r="V54" s="158"/>
      <c r="W54" s="159"/>
    </row>
    <row r="55" spans="2:23" ht="18" customHeight="1" x14ac:dyDescent="0.25">
      <c r="B55" s="192"/>
      <c r="C55" s="95"/>
      <c r="D55" s="82"/>
      <c r="E55" s="82"/>
      <c r="F55" s="82"/>
      <c r="G55" s="97"/>
      <c r="H55" s="176"/>
      <c r="I55" s="79" t="e">
        <f>(I54/J54)*100</f>
        <v>#DIV/0!</v>
      </c>
      <c r="J55" s="79"/>
      <c r="K55" s="79"/>
      <c r="L55" s="79" t="e">
        <f>(L54/M54)*100</f>
        <v>#DIV/0!</v>
      </c>
      <c r="M55" s="79"/>
      <c r="N55" s="79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</row>
    <row r="56" spans="2:23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16"/>
      <c r="J56" s="158"/>
      <c r="K56" s="159"/>
      <c r="L56" s="16"/>
      <c r="M56" s="158"/>
      <c r="N56" s="159"/>
      <c r="O56" s="16"/>
      <c r="P56" s="158"/>
      <c r="Q56" s="159"/>
      <c r="R56" s="16"/>
      <c r="S56" s="158"/>
      <c r="T56" s="159"/>
      <c r="U56" s="16"/>
      <c r="V56" s="158"/>
      <c r="W56" s="159"/>
    </row>
    <row r="57" spans="2:23" ht="18" customHeight="1" thickBot="1" x14ac:dyDescent="0.3">
      <c r="B57" s="192"/>
      <c r="C57" s="95"/>
      <c r="D57" s="96"/>
      <c r="E57" s="96"/>
      <c r="F57" s="96"/>
      <c r="G57" s="97"/>
      <c r="H57" s="167"/>
      <c r="I57" s="79" t="e">
        <f>(I56/J56)*100</f>
        <v>#DIV/0!</v>
      </c>
      <c r="J57" s="79"/>
      <c r="K57" s="79"/>
      <c r="L57" s="79" t="e">
        <f>(L56/M56)*100</f>
        <v>#DIV/0!</v>
      </c>
      <c r="M57" s="79"/>
      <c r="N57" s="79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</row>
    <row r="58" spans="2:23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16"/>
      <c r="J58" s="158"/>
      <c r="K58" s="159"/>
      <c r="L58" s="16"/>
      <c r="M58" s="158"/>
      <c r="N58" s="159"/>
      <c r="O58" s="16"/>
      <c r="P58" s="158"/>
      <c r="Q58" s="159"/>
      <c r="R58" s="16"/>
      <c r="S58" s="158"/>
      <c r="T58" s="159"/>
      <c r="U58" s="16"/>
      <c r="V58" s="158"/>
      <c r="W58" s="159"/>
    </row>
    <row r="59" spans="2:23" ht="18" customHeight="1" x14ac:dyDescent="0.25">
      <c r="B59" s="201"/>
      <c r="C59" s="95"/>
      <c r="D59" s="82"/>
      <c r="E59" s="82"/>
      <c r="F59" s="96"/>
      <c r="G59" s="83"/>
      <c r="H59" s="176"/>
      <c r="I59" s="79" t="e">
        <f>(I58/J58)*100</f>
        <v>#DIV/0!</v>
      </c>
      <c r="J59" s="79"/>
      <c r="K59" s="79"/>
      <c r="L59" s="79" t="e">
        <f>(L58/M58)*100</f>
        <v>#DIV/0!</v>
      </c>
      <c r="M59" s="79"/>
      <c r="N59" s="79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</row>
    <row r="60" spans="2:23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6"/>
      <c r="J60" s="158"/>
      <c r="K60" s="159"/>
      <c r="L60" s="16"/>
      <c r="M60" s="158"/>
      <c r="N60" s="159"/>
      <c r="O60" s="16"/>
      <c r="P60" s="158"/>
      <c r="Q60" s="159"/>
      <c r="R60" s="16"/>
      <c r="S60" s="158"/>
      <c r="T60" s="159"/>
      <c r="U60" s="16"/>
      <c r="V60" s="158"/>
      <c r="W60" s="159"/>
    </row>
    <row r="61" spans="2:23" ht="18" customHeight="1" x14ac:dyDescent="0.25">
      <c r="B61" s="201"/>
      <c r="C61" s="95"/>
      <c r="D61" s="82"/>
      <c r="E61" s="82"/>
      <c r="F61" s="82"/>
      <c r="G61" s="83"/>
      <c r="H61" s="176"/>
      <c r="I61" s="79" t="e">
        <f>(I60/J60)*100</f>
        <v>#DIV/0!</v>
      </c>
      <c r="J61" s="79"/>
      <c r="K61" s="79"/>
      <c r="L61" s="79" t="e">
        <f>(L60/M60)*100</f>
        <v>#DIV/0!</v>
      </c>
      <c r="M61" s="79"/>
      <c r="N61" s="79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</row>
    <row r="62" spans="2:23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6"/>
      <c r="J62" s="158"/>
      <c r="K62" s="159"/>
      <c r="L62" s="16"/>
      <c r="M62" s="158"/>
      <c r="N62" s="159"/>
      <c r="O62" s="16"/>
      <c r="P62" s="158"/>
      <c r="Q62" s="159"/>
      <c r="R62" s="16"/>
      <c r="S62" s="158"/>
      <c r="T62" s="159"/>
      <c r="U62" s="16"/>
      <c r="V62" s="158"/>
      <c r="W62" s="159"/>
    </row>
    <row r="63" spans="2:23" ht="18" customHeight="1" thickBot="1" x14ac:dyDescent="0.3">
      <c r="B63" s="201"/>
      <c r="C63" s="95"/>
      <c r="D63" s="82"/>
      <c r="E63" s="82"/>
      <c r="F63" s="82"/>
      <c r="G63" s="83"/>
      <c r="H63" s="176"/>
      <c r="I63" s="79" t="e">
        <f>(I62/J62)*100</f>
        <v>#DIV/0!</v>
      </c>
      <c r="J63" s="79"/>
      <c r="K63" s="79"/>
      <c r="L63" s="79" t="e">
        <f>(L62/M62)*100</f>
        <v>#DIV/0!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</row>
    <row r="64" spans="2:23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6"/>
      <c r="J64" s="158"/>
      <c r="K64" s="159"/>
      <c r="L64" s="16"/>
      <c r="M64" s="158"/>
      <c r="N64" s="159"/>
      <c r="O64" s="16"/>
      <c r="P64" s="158"/>
      <c r="Q64" s="159"/>
      <c r="R64" s="16"/>
      <c r="S64" s="158"/>
      <c r="T64" s="159"/>
      <c r="U64" s="16"/>
      <c r="V64" s="158"/>
      <c r="W64" s="159"/>
    </row>
    <row r="65" spans="2:23" ht="18" customHeight="1" x14ac:dyDescent="0.25">
      <c r="B65" s="203"/>
      <c r="C65" s="95"/>
      <c r="D65" s="82"/>
      <c r="E65" s="82"/>
      <c r="F65" s="82"/>
      <c r="G65" s="97"/>
      <c r="H65" s="176"/>
      <c r="I65" s="79" t="e">
        <f>(I64/J64)*100</f>
        <v>#DIV/0!</v>
      </c>
      <c r="J65" s="79"/>
      <c r="K65" s="79"/>
      <c r="L65" s="79" t="e">
        <f>(L64/M64)*100</f>
        <v>#DIV/0!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</row>
    <row r="66" spans="2:23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6"/>
      <c r="J66" s="158"/>
      <c r="K66" s="159"/>
      <c r="L66" s="16"/>
      <c r="M66" s="158"/>
      <c r="N66" s="159"/>
      <c r="O66" s="16"/>
      <c r="P66" s="158"/>
      <c r="Q66" s="159"/>
      <c r="R66" s="16"/>
      <c r="S66" s="158"/>
      <c r="T66" s="159"/>
      <c r="U66" s="16"/>
      <c r="V66" s="158"/>
      <c r="W66" s="159"/>
    </row>
    <row r="67" spans="2:23" ht="18" customHeight="1" x14ac:dyDescent="0.25">
      <c r="B67" s="203"/>
      <c r="C67" s="95"/>
      <c r="D67" s="82"/>
      <c r="E67" s="82"/>
      <c r="F67" s="82"/>
      <c r="G67" s="83"/>
      <c r="H67" s="176"/>
      <c r="I67" s="79" t="e">
        <f>(I66/J66)*100</f>
        <v>#DIV/0!</v>
      </c>
      <c r="J67" s="79"/>
      <c r="K67" s="79"/>
      <c r="L67" s="79" t="e">
        <f>(L66/M66)*100</f>
        <v>#DIV/0!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</row>
    <row r="68" spans="2:23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16"/>
      <c r="J68" s="158"/>
      <c r="K68" s="159"/>
      <c r="L68" s="16"/>
      <c r="M68" s="158"/>
      <c r="N68" s="159"/>
      <c r="O68" s="16"/>
      <c r="P68" s="158"/>
      <c r="Q68" s="159"/>
      <c r="R68" s="16"/>
      <c r="S68" s="158"/>
      <c r="T68" s="159"/>
      <c r="U68" s="16"/>
      <c r="V68" s="158"/>
      <c r="W68" s="159"/>
    </row>
    <row r="69" spans="2:23" ht="18" customHeight="1" x14ac:dyDescent="0.25">
      <c r="B69" s="203"/>
      <c r="C69" s="95"/>
      <c r="D69" s="82"/>
      <c r="E69" s="82"/>
      <c r="F69" s="82"/>
      <c r="G69" s="111"/>
      <c r="H69" s="176"/>
      <c r="I69" s="79" t="e">
        <f>(I68/J68)*100</f>
        <v>#DIV/0!</v>
      </c>
      <c r="J69" s="79"/>
      <c r="K69" s="79"/>
      <c r="L69" s="79" t="e">
        <f>(L68/M68)*100</f>
        <v>#DIV/0!</v>
      </c>
      <c r="M69" s="79"/>
      <c r="N69" s="79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</row>
    <row r="70" spans="2:23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16"/>
      <c r="J70" s="158"/>
      <c r="K70" s="159"/>
      <c r="L70" s="16"/>
      <c r="M70" s="158"/>
      <c r="N70" s="159"/>
      <c r="O70" s="16"/>
      <c r="P70" s="158"/>
      <c r="Q70" s="159"/>
      <c r="R70" s="16"/>
      <c r="S70" s="158"/>
      <c r="T70" s="159"/>
      <c r="U70" s="16"/>
      <c r="V70" s="158"/>
      <c r="W70" s="159"/>
    </row>
    <row r="71" spans="2:23" ht="18" customHeight="1" x14ac:dyDescent="0.25">
      <c r="B71" s="203"/>
      <c r="C71" s="95"/>
      <c r="D71" s="82"/>
      <c r="E71" s="82"/>
      <c r="F71" s="82"/>
      <c r="G71" s="112"/>
      <c r="H71" s="176"/>
      <c r="I71" s="79" t="e">
        <f>(I70/J70)</f>
        <v>#DIV/0!</v>
      </c>
      <c r="J71" s="79"/>
      <c r="K71" s="79"/>
      <c r="L71" s="79" t="e">
        <f>(L70/M70)</f>
        <v>#DIV/0!</v>
      </c>
      <c r="M71" s="79"/>
      <c r="N71" s="79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</row>
    <row r="72" spans="2:23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16"/>
      <c r="J72" s="158"/>
      <c r="K72" s="159"/>
      <c r="L72" s="16"/>
      <c r="M72" s="158"/>
      <c r="N72" s="159"/>
      <c r="O72" s="16"/>
      <c r="P72" s="158"/>
      <c r="Q72" s="159"/>
      <c r="R72" s="16"/>
      <c r="S72" s="158"/>
      <c r="T72" s="159"/>
      <c r="U72" s="16"/>
      <c r="V72" s="158"/>
      <c r="W72" s="159"/>
    </row>
    <row r="73" spans="2:23" ht="18" customHeight="1" x14ac:dyDescent="0.25">
      <c r="B73" s="203"/>
      <c r="C73" s="95"/>
      <c r="D73" s="82"/>
      <c r="E73" s="82"/>
      <c r="F73" s="82"/>
      <c r="G73" s="83"/>
      <c r="H73" s="176"/>
      <c r="I73" s="79" t="e">
        <f>(I72/J72)*100</f>
        <v>#DIV/0!</v>
      </c>
      <c r="J73" s="79"/>
      <c r="K73" s="79"/>
      <c r="L73" s="79" t="e">
        <f>(L72/M72)*100</f>
        <v>#DIV/0!</v>
      </c>
      <c r="M73" s="79"/>
      <c r="N73" s="79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</row>
    <row r="74" spans="2:23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16"/>
      <c r="J74" s="158"/>
      <c r="K74" s="159"/>
      <c r="L74" s="16"/>
      <c r="M74" s="158"/>
      <c r="N74" s="159"/>
      <c r="O74" s="16"/>
      <c r="P74" s="158"/>
      <c r="Q74" s="159"/>
      <c r="R74" s="16"/>
      <c r="S74" s="158"/>
      <c r="T74" s="159"/>
      <c r="U74" s="16"/>
      <c r="V74" s="158"/>
      <c r="W74" s="159"/>
    </row>
    <row r="75" spans="2:23" ht="18" customHeight="1" x14ac:dyDescent="0.25">
      <c r="B75" s="203"/>
      <c r="C75" s="95"/>
      <c r="D75" s="82"/>
      <c r="E75" s="82"/>
      <c r="F75" s="82"/>
      <c r="G75" s="83"/>
      <c r="H75" s="176"/>
      <c r="I75" s="79" t="e">
        <f>(I74/J74)*100</f>
        <v>#DIV/0!</v>
      </c>
      <c r="J75" s="79"/>
      <c r="K75" s="79"/>
      <c r="L75" s="79" t="e">
        <f>(L74/M74)*100</f>
        <v>#DIV/0!</v>
      </c>
      <c r="M75" s="79"/>
      <c r="N75" s="79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</row>
    <row r="76" spans="2:23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16"/>
      <c r="J76" s="158"/>
      <c r="K76" s="159"/>
      <c r="L76" s="16"/>
      <c r="M76" s="158"/>
      <c r="N76" s="159"/>
      <c r="O76" s="16"/>
      <c r="P76" s="158"/>
      <c r="Q76" s="159"/>
      <c r="R76" s="16"/>
      <c r="S76" s="158"/>
      <c r="T76" s="159"/>
      <c r="U76" s="16"/>
      <c r="V76" s="158"/>
      <c r="W76" s="159"/>
    </row>
    <row r="77" spans="2:23" ht="26.25" customHeight="1" x14ac:dyDescent="0.25">
      <c r="B77" s="203"/>
      <c r="C77" s="95"/>
      <c r="D77" s="82"/>
      <c r="E77" s="82"/>
      <c r="F77" s="82"/>
      <c r="G77" s="111"/>
      <c r="H77" s="176"/>
      <c r="I77" s="79" t="e">
        <f t="shared" ref="I77" si="0">(I76/J76)</f>
        <v>#DIV/0!</v>
      </c>
      <c r="J77" s="79"/>
      <c r="K77" s="79"/>
      <c r="L77" s="79" t="e">
        <f t="shared" ref="L77" si="1">(L76/M76)</f>
        <v>#DIV/0!</v>
      </c>
      <c r="M77" s="79"/>
      <c r="N77" s="79"/>
      <c r="O77" s="79" t="e">
        <f t="shared" ref="O77" si="2">(O76/P76)</f>
        <v>#DIV/0!</v>
      </c>
      <c r="P77" s="79"/>
      <c r="Q77" s="79"/>
      <c r="R77" s="79" t="e">
        <f t="shared" ref="R77" si="3">(R76/S76)</f>
        <v>#DIV/0!</v>
      </c>
      <c r="S77" s="79"/>
      <c r="T77" s="79"/>
      <c r="U77" s="79" t="e">
        <f t="shared" ref="U77" si="4">(U76/V76)</f>
        <v>#DIV/0!</v>
      </c>
      <c r="V77" s="79"/>
      <c r="W77" s="79"/>
    </row>
    <row r="78" spans="2:23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3"/>
      <c r="C79" s="95"/>
      <c r="D79" s="82"/>
      <c r="E79" s="82"/>
      <c r="F79" s="164"/>
      <c r="G79" s="83"/>
      <c r="H79" s="176"/>
      <c r="I79" s="79" t="e">
        <f>(I78*J78)/K78</f>
        <v>#DIV/0!</v>
      </c>
      <c r="J79" s="79"/>
      <c r="K79" s="79"/>
      <c r="L79" s="79" t="e">
        <f>(L78*M78)/N78</f>
        <v>#DIV/0!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</row>
    <row r="80" spans="2:23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16"/>
      <c r="J80" s="158"/>
      <c r="K80" s="159"/>
      <c r="L80" s="16"/>
      <c r="M80" s="158"/>
      <c r="N80" s="159"/>
      <c r="O80" s="16"/>
      <c r="P80" s="158"/>
      <c r="Q80" s="159"/>
      <c r="R80" s="16"/>
      <c r="S80" s="158"/>
      <c r="T80" s="159"/>
      <c r="U80" s="16"/>
      <c r="V80" s="158"/>
      <c r="W80" s="159"/>
    </row>
    <row r="81" spans="2:23" ht="18" customHeight="1" thickBot="1" x14ac:dyDescent="0.3">
      <c r="B81" s="203"/>
      <c r="C81" s="95"/>
      <c r="D81" s="96"/>
      <c r="E81" s="96"/>
      <c r="F81" s="96"/>
      <c r="G81" s="116"/>
      <c r="H81" s="167"/>
      <c r="I81" s="79" t="e">
        <f>(I80/J80)*100</f>
        <v>#DIV/0!</v>
      </c>
      <c r="J81" s="79"/>
      <c r="K81" s="79"/>
      <c r="L81" s="79" t="e">
        <f>(L80/M80)*100</f>
        <v>#DIV/0!</v>
      </c>
      <c r="M81" s="79"/>
      <c r="N81" s="79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</row>
    <row r="82" spans="2:23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6"/>
      <c r="J82" s="158"/>
      <c r="K82" s="159"/>
      <c r="L82" s="16"/>
      <c r="M82" s="158"/>
      <c r="N82" s="159"/>
      <c r="O82" s="16"/>
      <c r="P82" s="158"/>
      <c r="Q82" s="159"/>
      <c r="R82" s="16"/>
      <c r="S82" s="158"/>
      <c r="T82" s="159"/>
      <c r="U82" s="16"/>
      <c r="V82" s="158"/>
      <c r="W82" s="159"/>
    </row>
    <row r="83" spans="2:23" ht="18" customHeight="1" x14ac:dyDescent="0.25">
      <c r="B83" s="205"/>
      <c r="C83" s="95"/>
      <c r="D83" s="82"/>
      <c r="E83" s="82"/>
      <c r="F83" s="82"/>
      <c r="G83" s="83"/>
      <c r="H83" s="176"/>
      <c r="I83" s="79" t="e">
        <f>(I82/J82)*100</f>
        <v>#DIV/0!</v>
      </c>
      <c r="J83" s="79"/>
      <c r="K83" s="79"/>
      <c r="L83" s="79" t="e">
        <f>(L82/M82)*100</f>
        <v>#DIV/0!</v>
      </c>
      <c r="M83" s="79"/>
      <c r="N83" s="79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</row>
    <row r="84" spans="2:23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5"/>
      <c r="C85" s="95"/>
      <c r="D85" s="82"/>
      <c r="E85" s="82"/>
      <c r="F85" s="82"/>
      <c r="G85" s="83"/>
      <c r="H85" s="176"/>
      <c r="I85" s="206" t="e">
        <f>(I84/J84)/K84</f>
        <v>#DIV/0!</v>
      </c>
      <c r="J85" s="206"/>
      <c r="K85" s="206"/>
      <c r="L85" s="206" t="e">
        <f>(L84/M84)/N84</f>
        <v>#DIV/0!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</row>
    <row r="86" spans="2:23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6"/>
      <c r="J86" s="158"/>
      <c r="K86" s="159"/>
      <c r="L86" s="16"/>
      <c r="M86" s="158"/>
      <c r="N86" s="159"/>
      <c r="O86" s="16"/>
      <c r="P86" s="158"/>
      <c r="Q86" s="159"/>
      <c r="R86" s="16"/>
      <c r="S86" s="158"/>
      <c r="T86" s="159"/>
      <c r="U86" s="16"/>
      <c r="V86" s="158"/>
      <c r="W86" s="159"/>
    </row>
    <row r="87" spans="2:23" ht="18" customHeight="1" x14ac:dyDescent="0.25">
      <c r="B87" s="205"/>
      <c r="C87" s="95"/>
      <c r="D87" s="96"/>
      <c r="E87" s="96"/>
      <c r="F87" s="207"/>
      <c r="G87" s="116"/>
      <c r="H87" s="167"/>
      <c r="I87" s="79" t="e">
        <f>(I86/J86)*100</f>
        <v>#DIV/0!</v>
      </c>
      <c r="J87" s="79"/>
      <c r="K87" s="79"/>
      <c r="L87" s="79" t="e">
        <f>(L86/M86)*100</f>
        <v>#DIV/0!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</row>
    <row r="88" spans="2:23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6"/>
      <c r="J88" s="158"/>
      <c r="K88" s="159"/>
      <c r="L88" s="16"/>
      <c r="M88" s="158"/>
      <c r="N88" s="159"/>
      <c r="O88" s="16"/>
      <c r="P88" s="158"/>
      <c r="Q88" s="159"/>
      <c r="R88" s="16"/>
      <c r="S88" s="158"/>
      <c r="T88" s="159"/>
      <c r="U88" s="16"/>
      <c r="V88" s="158"/>
      <c r="W88" s="159"/>
    </row>
    <row r="89" spans="2:23" ht="18" customHeight="1" x14ac:dyDescent="0.25">
      <c r="B89" s="205"/>
      <c r="C89" s="95"/>
      <c r="D89" s="82"/>
      <c r="E89" s="82"/>
      <c r="F89" s="82"/>
      <c r="G89" s="97"/>
      <c r="H89" s="176"/>
      <c r="I89" s="79" t="e">
        <f>(I88/J88)*100</f>
        <v>#DIV/0!</v>
      </c>
      <c r="J89" s="79"/>
      <c r="K89" s="79"/>
      <c r="L89" s="79" t="e">
        <f>(L88/M88)*100</f>
        <v>#DIV/0!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</row>
    <row r="90" spans="2:23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6"/>
      <c r="J90" s="158"/>
      <c r="K90" s="159"/>
      <c r="L90" s="16"/>
      <c r="M90" s="158"/>
      <c r="N90" s="159"/>
      <c r="O90" s="16"/>
      <c r="P90" s="158"/>
      <c r="Q90" s="159"/>
      <c r="R90" s="16"/>
      <c r="S90" s="158"/>
      <c r="T90" s="159"/>
      <c r="U90" s="16"/>
      <c r="V90" s="158"/>
      <c r="W90" s="159"/>
    </row>
    <row r="91" spans="2:23" ht="18" customHeight="1" x14ac:dyDescent="0.25">
      <c r="B91" s="205"/>
      <c r="C91" s="95"/>
      <c r="D91" s="82"/>
      <c r="E91" s="82"/>
      <c r="F91" s="82"/>
      <c r="G91" s="83"/>
      <c r="H91" s="176"/>
      <c r="I91" s="79" t="e">
        <f>(I90/J90)*100</f>
        <v>#DIV/0!</v>
      </c>
      <c r="J91" s="79"/>
      <c r="K91" s="79"/>
      <c r="L91" s="79" t="e">
        <f>(L90/M90)*100</f>
        <v>#DIV/0!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</row>
    <row r="92" spans="2:23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6"/>
      <c r="J92" s="158"/>
      <c r="K92" s="159"/>
      <c r="L92" s="16"/>
      <c r="M92" s="158"/>
      <c r="N92" s="159"/>
      <c r="O92" s="16"/>
      <c r="P92" s="158"/>
      <c r="Q92" s="159"/>
      <c r="R92" s="16"/>
      <c r="S92" s="158"/>
      <c r="T92" s="159"/>
      <c r="U92" s="16"/>
      <c r="V92" s="158"/>
      <c r="W92" s="159"/>
    </row>
    <row r="93" spans="2:23" ht="18" customHeight="1" x14ac:dyDescent="0.25">
      <c r="B93" s="205"/>
      <c r="C93" s="95"/>
      <c r="D93" s="82"/>
      <c r="E93" s="82"/>
      <c r="F93" s="82"/>
      <c r="G93" s="83"/>
      <c r="H93" s="176"/>
      <c r="I93" s="79" t="e">
        <f>(I92/J92)*100</f>
        <v>#DIV/0!</v>
      </c>
      <c r="J93" s="79"/>
      <c r="K93" s="79"/>
      <c r="L93" s="79" t="e">
        <f>(L92/M92)*100</f>
        <v>#DIV/0!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</row>
    <row r="94" spans="2:23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6"/>
      <c r="J94" s="158"/>
      <c r="K94" s="159"/>
      <c r="L94" s="16"/>
      <c r="M94" s="158"/>
      <c r="N94" s="159"/>
      <c r="O94" s="16"/>
      <c r="P94" s="158"/>
      <c r="Q94" s="159"/>
      <c r="R94" s="16"/>
      <c r="S94" s="158"/>
      <c r="T94" s="159"/>
      <c r="U94" s="16"/>
      <c r="V94" s="158"/>
      <c r="W94" s="159"/>
    </row>
    <row r="95" spans="2:23" ht="18" customHeight="1" x14ac:dyDescent="0.25">
      <c r="B95" s="205"/>
      <c r="C95" s="95"/>
      <c r="D95" s="82"/>
      <c r="E95" s="82"/>
      <c r="F95" s="82"/>
      <c r="G95" s="83"/>
      <c r="H95" s="176"/>
      <c r="I95" s="79" t="e">
        <f>(I94/J94)*100</f>
        <v>#DIV/0!</v>
      </c>
      <c r="J95" s="79"/>
      <c r="K95" s="79"/>
      <c r="L95" s="79" t="e">
        <f>(L94/M94)*100</f>
        <v>#DIV/0!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</row>
    <row r="96" spans="2:23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6"/>
      <c r="J96" s="158"/>
      <c r="K96" s="159"/>
      <c r="L96" s="16"/>
      <c r="M96" s="158"/>
      <c r="N96" s="159"/>
      <c r="O96" s="16"/>
      <c r="P96" s="158"/>
      <c r="Q96" s="159"/>
      <c r="R96" s="16"/>
      <c r="S96" s="158"/>
      <c r="T96" s="159"/>
      <c r="U96" s="16"/>
      <c r="V96" s="158"/>
      <c r="W96" s="159"/>
    </row>
    <row r="97" spans="2:23" ht="18" customHeight="1" x14ac:dyDescent="0.25">
      <c r="B97" s="205"/>
      <c r="C97" s="95"/>
      <c r="D97" s="96"/>
      <c r="E97" s="96"/>
      <c r="F97" s="96"/>
      <c r="G97" s="97"/>
      <c r="H97" s="167"/>
      <c r="I97" s="79" t="e">
        <f>(I96/J96)*100</f>
        <v>#DIV/0!</v>
      </c>
      <c r="J97" s="79"/>
      <c r="K97" s="79"/>
      <c r="L97" s="79" t="e">
        <f>(L96/M96)*100</f>
        <v>#DIV/0!</v>
      </c>
      <c r="M97" s="79"/>
      <c r="N97" s="79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</row>
    <row r="98" spans="2:23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6"/>
      <c r="J98" s="158"/>
      <c r="K98" s="159"/>
      <c r="L98" s="16"/>
      <c r="M98" s="158"/>
      <c r="N98" s="159"/>
      <c r="O98" s="16"/>
      <c r="P98" s="158"/>
      <c r="Q98" s="159"/>
      <c r="R98" s="16"/>
      <c r="S98" s="158"/>
      <c r="T98" s="159"/>
      <c r="U98" s="16"/>
      <c r="V98" s="158"/>
      <c r="W98" s="159"/>
    </row>
    <row r="99" spans="2:23" ht="18" customHeight="1" thickBot="1" x14ac:dyDescent="0.3">
      <c r="B99" s="205"/>
      <c r="C99" s="95"/>
      <c r="D99" s="96"/>
      <c r="E99" s="96"/>
      <c r="F99" s="208"/>
      <c r="G99" s="97"/>
      <c r="H99" s="167"/>
      <c r="I99" s="79" t="e">
        <f>(I98/J98)*100</f>
        <v>#DIV/0!</v>
      </c>
      <c r="J99" s="79"/>
      <c r="K99" s="79"/>
      <c r="L99" s="79" t="e">
        <f>(L98/M98)*100</f>
        <v>#DIV/0!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</row>
    <row r="100" spans="2:23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6"/>
      <c r="J100" s="158"/>
      <c r="K100" s="159"/>
      <c r="L100" s="16"/>
      <c r="M100" s="158"/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</row>
    <row r="101" spans="2:23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 t="e">
        <f>(I100/J100)*100</f>
        <v>#DIV/0!</v>
      </c>
      <c r="J101" s="79"/>
      <c r="K101" s="79"/>
      <c r="L101" s="79" t="e">
        <f>(L100/M100)*100</f>
        <v>#DIV/0!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</row>
    <row r="102" spans="2:23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6"/>
      <c r="J102" s="158"/>
      <c r="K102" s="159"/>
      <c r="L102" s="16"/>
      <c r="M102" s="158"/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</row>
    <row r="103" spans="2:23" ht="18" customHeight="1" x14ac:dyDescent="0.25">
      <c r="B103" s="205"/>
      <c r="C103" s="95"/>
      <c r="D103" s="96"/>
      <c r="E103" s="96"/>
      <c r="F103" s="164"/>
      <c r="G103" s="97"/>
      <c r="H103" s="167"/>
      <c r="I103" s="79" t="e">
        <f>(I102/J102)*100</f>
        <v>#DIV/0!</v>
      </c>
      <c r="J103" s="79"/>
      <c r="K103" s="79"/>
      <c r="L103" s="79" t="e">
        <f>(L102/M102)*100</f>
        <v>#DIV/0!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</row>
    <row r="104" spans="2:23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6"/>
      <c r="J104" s="158"/>
      <c r="K104" s="159"/>
      <c r="L104" s="16"/>
      <c r="M104" s="158"/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</row>
    <row r="105" spans="2:23" ht="18" customHeight="1" x14ac:dyDescent="0.25">
      <c r="B105" s="205"/>
      <c r="C105" s="95"/>
      <c r="D105" s="96"/>
      <c r="E105" s="96"/>
      <c r="F105" s="96"/>
      <c r="G105" s="97"/>
      <c r="H105" s="167"/>
      <c r="I105" s="79" t="e">
        <f>(I104/J104)*100</f>
        <v>#DIV/0!</v>
      </c>
      <c r="J105" s="79"/>
      <c r="K105" s="79"/>
      <c r="L105" s="79" t="e">
        <f>(L104/M104)*100</f>
        <v>#DIV/0!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</row>
    <row r="106" spans="2:23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6"/>
      <c r="J106" s="158"/>
      <c r="K106" s="159"/>
      <c r="L106" s="16"/>
      <c r="M106" s="158"/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</row>
    <row r="107" spans="2:23" ht="18" customHeight="1" thickBot="1" x14ac:dyDescent="0.3">
      <c r="B107" s="205"/>
      <c r="C107" s="95"/>
      <c r="D107" s="96"/>
      <c r="E107" s="96"/>
      <c r="F107" s="164"/>
      <c r="G107" s="97"/>
      <c r="H107" s="167"/>
      <c r="I107" s="79" t="e">
        <f>(I106/J106)*100</f>
        <v>#DIV/0!</v>
      </c>
      <c r="J107" s="79"/>
      <c r="K107" s="79"/>
      <c r="L107" s="79" t="e">
        <f>(L106/M106)*100</f>
        <v>#DIV/0!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</row>
    <row r="108" spans="2:23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6"/>
      <c r="J108" s="158"/>
      <c r="K108" s="159"/>
      <c r="L108" s="16"/>
      <c r="M108" s="158"/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</row>
    <row r="109" spans="2:23" ht="18" customHeight="1" x14ac:dyDescent="0.25">
      <c r="B109" s="219"/>
      <c r="C109" s="95"/>
      <c r="D109" s="96"/>
      <c r="E109" s="96"/>
      <c r="F109" s="214"/>
      <c r="G109" s="97"/>
      <c r="H109" s="167"/>
      <c r="I109" s="79" t="e">
        <f>(I108/J108)*100</f>
        <v>#DIV/0!</v>
      </c>
      <c r="J109" s="79"/>
      <c r="K109" s="79"/>
      <c r="L109" s="79" t="e">
        <f>(L108/M108)*100</f>
        <v>#DIV/0!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</row>
    <row r="110" spans="2:23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6"/>
      <c r="J110" s="158"/>
      <c r="K110" s="159"/>
      <c r="L110" s="16"/>
      <c r="M110" s="158"/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</row>
    <row r="111" spans="2:23" ht="18" customHeight="1" x14ac:dyDescent="0.25">
      <c r="B111" s="219"/>
      <c r="C111" s="95"/>
      <c r="D111" s="96"/>
      <c r="E111" s="96"/>
      <c r="F111" s="212"/>
      <c r="G111" s="97"/>
      <c r="H111" s="167"/>
      <c r="I111" s="79" t="e">
        <f>(I110/J110)*100</f>
        <v>#DIV/0!</v>
      </c>
      <c r="J111" s="79"/>
      <c r="K111" s="79"/>
      <c r="L111" s="79" t="e">
        <f>(L110/M110)*100</f>
        <v>#DIV/0!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</row>
    <row r="112" spans="2:23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6"/>
      <c r="J112" s="158"/>
      <c r="K112" s="159"/>
      <c r="L112" s="16"/>
      <c r="M112" s="158"/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</row>
    <row r="113" spans="2:23" ht="18" customHeight="1" x14ac:dyDescent="0.25">
      <c r="B113" s="219"/>
      <c r="C113" s="95"/>
      <c r="D113" s="96"/>
      <c r="E113" s="96"/>
      <c r="F113" s="212"/>
      <c r="G113" s="97"/>
      <c r="H113" s="167"/>
      <c r="I113" s="79" t="e">
        <f>(I112/J112)*100</f>
        <v>#DIV/0!</v>
      </c>
      <c r="J113" s="79"/>
      <c r="K113" s="79"/>
      <c r="L113" s="79" t="e">
        <f>(L112/M112)*100</f>
        <v>#DIV/0!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</row>
    <row r="114" spans="2:23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6"/>
      <c r="J114" s="158"/>
      <c r="K114" s="159"/>
      <c r="L114" s="16"/>
      <c r="M114" s="158"/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</row>
    <row r="115" spans="2:23" ht="18" customHeight="1" x14ac:dyDescent="0.25">
      <c r="B115" s="219"/>
      <c r="C115" s="95"/>
      <c r="D115" s="96"/>
      <c r="E115" s="96"/>
      <c r="F115" s="212"/>
      <c r="G115" s="97"/>
      <c r="H115" s="167"/>
      <c r="I115" s="79" t="e">
        <f>(I114/J114)*100</f>
        <v>#DIV/0!</v>
      </c>
      <c r="J115" s="79"/>
      <c r="K115" s="79"/>
      <c r="L115" s="79" t="e">
        <f>(L114/M114)*100</f>
        <v>#DIV/0!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</row>
    <row r="116" spans="2:23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/>
      <c r="J116" s="195"/>
      <c r="K116" s="196"/>
      <c r="L116" s="194"/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</row>
    <row r="117" spans="2:23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</row>
    <row r="118" spans="2:23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6"/>
      <c r="J118" s="158"/>
      <c r="K118" s="159"/>
      <c r="L118" s="16"/>
      <c r="M118" s="158"/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</row>
    <row r="119" spans="2:23" ht="18" customHeight="1" x14ac:dyDescent="0.25">
      <c r="B119" s="216"/>
      <c r="C119" s="95"/>
      <c r="D119" s="82"/>
      <c r="E119" s="82"/>
      <c r="F119" s="82"/>
      <c r="G119" s="83"/>
      <c r="H119" s="176"/>
      <c r="I119" s="79" t="e">
        <f>(I118/J118)*100</f>
        <v>#DIV/0!</v>
      </c>
      <c r="J119" s="79"/>
      <c r="K119" s="79"/>
      <c r="L119" s="79" t="e">
        <f>(L118/M118)*100</f>
        <v>#DIV/0!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</row>
    <row r="120" spans="2:23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6"/>
      <c r="J120" s="158"/>
      <c r="K120" s="159"/>
      <c r="L120" s="16"/>
      <c r="M120" s="158"/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</row>
    <row r="121" spans="2:23" ht="18" customHeight="1" x14ac:dyDescent="0.25">
      <c r="B121" s="216"/>
      <c r="C121" s="95"/>
      <c r="D121" s="82"/>
      <c r="E121" s="82"/>
      <c r="F121" s="82"/>
      <c r="G121" s="83"/>
      <c r="H121" s="176"/>
      <c r="I121" s="79" t="e">
        <f>(I120/J120)*100</f>
        <v>#DIV/0!</v>
      </c>
      <c r="J121" s="79"/>
      <c r="K121" s="79"/>
      <c r="L121" s="79" t="e">
        <f>(L120/M120)*100</f>
        <v>#DIV/0!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</row>
    <row r="122" spans="2:23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6"/>
      <c r="J122" s="158"/>
      <c r="K122" s="159"/>
      <c r="L122" s="16"/>
      <c r="M122" s="158"/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</row>
    <row r="123" spans="2:23" ht="18" customHeight="1" x14ac:dyDescent="0.25">
      <c r="B123" s="216"/>
      <c r="C123" s="95"/>
      <c r="D123" s="82"/>
      <c r="E123" s="82"/>
      <c r="F123" s="82"/>
      <c r="G123" s="83"/>
      <c r="H123" s="176"/>
      <c r="I123" s="79" t="e">
        <f>(I122/J122)*100</f>
        <v>#DIV/0!</v>
      </c>
      <c r="J123" s="79"/>
      <c r="K123" s="79"/>
      <c r="L123" s="79" t="e">
        <f>(L122/M122)*100</f>
        <v>#DIV/0!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</row>
    <row r="124" spans="2:23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6"/>
      <c r="J124" s="158"/>
      <c r="K124" s="159"/>
      <c r="L124" s="16"/>
      <c r="M124" s="158"/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</row>
    <row r="125" spans="2:23" ht="18" customHeight="1" x14ac:dyDescent="0.25">
      <c r="B125" s="216"/>
      <c r="C125" s="95"/>
      <c r="D125" s="122"/>
      <c r="E125" s="122"/>
      <c r="F125" s="122"/>
      <c r="G125" s="83"/>
      <c r="H125" s="176"/>
      <c r="I125" s="79" t="e">
        <f>(I124/J124)*100</f>
        <v>#DIV/0!</v>
      </c>
      <c r="J125" s="79"/>
      <c r="K125" s="79"/>
      <c r="L125" s="79" t="e">
        <f>(L124/M124)*100</f>
        <v>#DIV/0!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</row>
    <row r="126" spans="2:23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6"/>
      <c r="J126" s="158"/>
      <c r="K126" s="159"/>
      <c r="L126" s="16"/>
      <c r="M126" s="158"/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</row>
    <row r="127" spans="2:23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 t="e">
        <f>(I126/J126)*100</f>
        <v>#DIV/0!</v>
      </c>
      <c r="J127" s="79"/>
      <c r="K127" s="79"/>
      <c r="L127" s="79" t="e">
        <f>(L126/M126)*100</f>
        <v>#DIV/0!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</row>
    <row r="128" spans="2:23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6"/>
      <c r="J128" s="158"/>
      <c r="K128" s="159"/>
      <c r="L128" s="16"/>
      <c r="M128" s="158"/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</row>
    <row r="129" spans="2:23" ht="18" customHeight="1" x14ac:dyDescent="0.25">
      <c r="B129" s="216"/>
      <c r="C129" s="95"/>
      <c r="D129" s="122"/>
      <c r="E129" s="122"/>
      <c r="F129" s="122"/>
      <c r="G129" s="83"/>
      <c r="H129" s="176"/>
      <c r="I129" s="79" t="e">
        <f>(I128/J128)*100</f>
        <v>#DIV/0!</v>
      </c>
      <c r="J129" s="79"/>
      <c r="K129" s="79"/>
      <c r="L129" s="79" t="e">
        <f>(L128/M128)*100</f>
        <v>#DIV/0!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</row>
    <row r="130" spans="2:23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6"/>
      <c r="J130" s="158"/>
      <c r="K130" s="159"/>
      <c r="L130" s="16"/>
      <c r="M130" s="158"/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</row>
    <row r="131" spans="2:23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 t="e">
        <f>(I130/J130)*100</f>
        <v>#DIV/0!</v>
      </c>
      <c r="J131" s="79"/>
      <c r="K131" s="79"/>
      <c r="L131" s="79" t="e">
        <f>(L130/M130)*100</f>
        <v>#DIV/0!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</row>
    <row r="132" spans="2:23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6"/>
      <c r="J132" s="158"/>
      <c r="K132" s="159"/>
      <c r="L132" s="16"/>
      <c r="M132" s="158"/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</row>
    <row r="133" spans="2:23" ht="18" customHeight="1" x14ac:dyDescent="0.25">
      <c r="B133" s="225"/>
      <c r="C133" s="95"/>
      <c r="D133" s="122"/>
      <c r="E133" s="122"/>
      <c r="F133" s="124"/>
      <c r="G133" s="83"/>
      <c r="H133" s="176"/>
      <c r="I133" s="79" t="e">
        <f>(I132/J132)*100</f>
        <v>#DIV/0!</v>
      </c>
      <c r="J133" s="79"/>
      <c r="K133" s="79"/>
      <c r="L133" s="79" t="e">
        <f>(L132/M132)*100</f>
        <v>#DIV/0!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</row>
    <row r="134" spans="2:23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6"/>
      <c r="J134" s="158"/>
      <c r="K134" s="159"/>
      <c r="L134" s="16"/>
      <c r="M134" s="158"/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</row>
    <row r="135" spans="2:23" ht="18" customHeight="1" x14ac:dyDescent="0.25">
      <c r="B135" s="225"/>
      <c r="C135" s="95"/>
      <c r="D135" s="122"/>
      <c r="E135" s="122"/>
      <c r="F135" s="124"/>
      <c r="G135" s="83"/>
      <c r="H135" s="176"/>
      <c r="I135" s="79" t="e">
        <f>(I134/J134)*100</f>
        <v>#DIV/0!</v>
      </c>
      <c r="J135" s="79"/>
      <c r="K135" s="79"/>
      <c r="L135" s="79" t="e">
        <f>(L134/M134)*100</f>
        <v>#DIV/0!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</row>
    <row r="136" spans="2:23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6"/>
      <c r="J136" s="158"/>
      <c r="K136" s="159"/>
      <c r="L136" s="16"/>
      <c r="M136" s="158"/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</row>
    <row r="137" spans="2:23" ht="18" customHeight="1" x14ac:dyDescent="0.25">
      <c r="B137" s="225"/>
      <c r="C137" s="95"/>
      <c r="D137" s="209"/>
      <c r="E137" s="223"/>
      <c r="F137" s="126"/>
      <c r="G137" s="97"/>
      <c r="H137" s="167"/>
      <c r="I137" s="79" t="e">
        <f>(I136/J136)*100</f>
        <v>#DIV/0!</v>
      </c>
      <c r="J137" s="79"/>
      <c r="K137" s="79"/>
      <c r="L137" s="79" t="e">
        <f>(L136/M136)*100</f>
        <v>#DIV/0!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</row>
    <row r="138" spans="2:23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6"/>
      <c r="J138" s="158"/>
      <c r="K138" s="159"/>
      <c r="L138" s="16"/>
      <c r="M138" s="158"/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</row>
    <row r="139" spans="2:23" ht="18" customHeight="1" x14ac:dyDescent="0.25">
      <c r="B139" s="225"/>
      <c r="C139" s="95"/>
      <c r="D139" s="122"/>
      <c r="E139" s="223"/>
      <c r="F139" s="124"/>
      <c r="G139" s="83"/>
      <c r="H139" s="176"/>
      <c r="I139" s="79" t="e">
        <f>(I138/J138)*100</f>
        <v>#DIV/0!</v>
      </c>
      <c r="J139" s="79"/>
      <c r="K139" s="79"/>
      <c r="L139" s="79" t="e">
        <f>(L138/M138)*100</f>
        <v>#DIV/0!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</row>
    <row r="140" spans="2:23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6"/>
      <c r="J140" s="158"/>
      <c r="K140" s="159"/>
      <c r="L140" s="16"/>
      <c r="M140" s="158"/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</row>
    <row r="141" spans="2:23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 t="e">
        <f>(I140/J140)*100</f>
        <v>#DIV/0!</v>
      </c>
      <c r="J141" s="79"/>
      <c r="K141" s="79"/>
      <c r="L141" s="79" t="e">
        <f>(L140/M140)*100</f>
        <v>#DIV/0!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</row>
    <row r="142" spans="2:23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6"/>
      <c r="J142" s="158"/>
      <c r="K142" s="159"/>
      <c r="L142" s="16"/>
      <c r="M142" s="158"/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</row>
    <row r="143" spans="2:23" ht="18" customHeight="1" x14ac:dyDescent="0.25">
      <c r="B143" s="120"/>
      <c r="C143" s="95"/>
      <c r="D143" s="122"/>
      <c r="E143" s="122"/>
      <c r="F143" s="124"/>
      <c r="G143" s="116"/>
      <c r="H143" s="176"/>
      <c r="I143" s="79" t="e">
        <f>(I142/J142)*100</f>
        <v>#DIV/0!</v>
      </c>
      <c r="J143" s="79"/>
      <c r="K143" s="79"/>
      <c r="L143" s="79" t="e">
        <f>(L142/M142)*100</f>
        <v>#DIV/0!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</row>
    <row r="144" spans="2:23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6"/>
      <c r="J144" s="158"/>
      <c r="K144" s="159"/>
      <c r="L144" s="16"/>
      <c r="M144" s="158"/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</row>
    <row r="145" spans="2:23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 t="e">
        <f>(I144/J144)*100</f>
        <v>#DIV/0!</v>
      </c>
      <c r="J145" s="79"/>
      <c r="K145" s="79"/>
      <c r="L145" s="79" t="e">
        <f>(L144/M144)*100</f>
        <v>#DIV/0!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</row>
    <row r="146" spans="2:23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6"/>
      <c r="J146" s="158"/>
      <c r="K146" s="159"/>
      <c r="L146" s="16"/>
      <c r="M146" s="158"/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</row>
    <row r="147" spans="2:23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 t="e">
        <f>(I146/J146)*100</f>
        <v>#DIV/0!</v>
      </c>
      <c r="J147" s="79"/>
      <c r="K147" s="79"/>
      <c r="L147" s="79" t="e">
        <f>(L146/M146)*100</f>
        <v>#DIV/0!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</row>
    <row r="148" spans="2:23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6"/>
      <c r="J148" s="158"/>
      <c r="K148" s="159"/>
      <c r="L148" s="16"/>
      <c r="M148" s="158"/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</row>
    <row r="149" spans="2:23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 t="e">
        <f>(I148/J148)*100</f>
        <v>#DIV/0!</v>
      </c>
      <c r="J149" s="79"/>
      <c r="K149" s="79"/>
      <c r="L149" s="79" t="e">
        <f>(L148/M148)*100</f>
        <v>#DIV/0!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</row>
    <row r="150" spans="2:23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6"/>
      <c r="J150" s="158"/>
      <c r="K150" s="159"/>
      <c r="L150" s="16"/>
      <c r="M150" s="158"/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</row>
    <row r="151" spans="2:23" ht="18" customHeight="1" x14ac:dyDescent="0.25">
      <c r="B151" s="234"/>
      <c r="C151" s="95"/>
      <c r="D151" s="122"/>
      <c r="E151" s="209"/>
      <c r="F151" s="124"/>
      <c r="G151" s="97"/>
      <c r="H151" s="167"/>
      <c r="I151" s="79" t="e">
        <f>(I150/J150)*100</f>
        <v>#DIV/0!</v>
      </c>
      <c r="J151" s="79"/>
      <c r="K151" s="79"/>
      <c r="L151" s="79" t="e">
        <f>(L150/M150)*100</f>
        <v>#DIV/0!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</row>
    <row r="152" spans="2:23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6"/>
      <c r="J152" s="158"/>
      <c r="K152" s="159"/>
      <c r="L152" s="16"/>
      <c r="M152" s="158"/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</row>
    <row r="153" spans="2:23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 t="e">
        <f>(I152/J152)*100</f>
        <v>#DIV/0!</v>
      </c>
      <c r="J153" s="79"/>
      <c r="K153" s="79"/>
      <c r="L153" s="79" t="e">
        <f>(L152/M152)*100</f>
        <v>#DIV/0!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</row>
    <row r="154" spans="2:23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6"/>
      <c r="J154" s="158"/>
      <c r="K154" s="159"/>
      <c r="L154" s="16"/>
      <c r="M154" s="158"/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</row>
    <row r="155" spans="2:23" ht="18" customHeight="1" x14ac:dyDescent="0.25">
      <c r="B155" s="227"/>
      <c r="C155" s="95"/>
      <c r="D155" s="122"/>
      <c r="E155" s="122"/>
      <c r="F155" s="128"/>
      <c r="G155" s="97"/>
      <c r="H155" s="176"/>
      <c r="I155" s="79" t="e">
        <f>(I154/J154)*100</f>
        <v>#DIV/0!</v>
      </c>
      <c r="J155" s="79"/>
      <c r="K155" s="79"/>
      <c r="L155" s="79" t="e">
        <f>(L154/M154)*100</f>
        <v>#DIV/0!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</row>
    <row r="156" spans="2:23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6"/>
      <c r="J156" s="158"/>
      <c r="K156" s="159"/>
      <c r="L156" s="16"/>
      <c r="M156" s="158"/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</row>
    <row r="157" spans="2:23" ht="18" customHeight="1" x14ac:dyDescent="0.25">
      <c r="B157" s="227"/>
      <c r="C157" s="95"/>
      <c r="D157" s="122"/>
      <c r="E157" s="122"/>
      <c r="F157" s="128"/>
      <c r="G157" s="97"/>
      <c r="H157" s="176"/>
      <c r="I157" s="79" t="e">
        <f>(I156/J156)*100</f>
        <v>#DIV/0!</v>
      </c>
      <c r="J157" s="79"/>
      <c r="K157" s="79"/>
      <c r="L157" s="79" t="e">
        <f>(L156/M156)*100</f>
        <v>#DIV/0!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</row>
    <row r="158" spans="2:23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6"/>
      <c r="J158" s="158"/>
      <c r="K158" s="159"/>
      <c r="L158" s="16"/>
      <c r="M158" s="158"/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</row>
    <row r="159" spans="2:23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 t="e">
        <f>(I158/J158)*100</f>
        <v>#DIV/0!</v>
      </c>
      <c r="J159" s="79"/>
      <c r="K159" s="79"/>
      <c r="L159" s="79" t="e">
        <f>(L158/M158)*100</f>
        <v>#DIV/0!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</row>
    <row r="160" spans="2:23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6"/>
      <c r="J160" s="158"/>
      <c r="K160" s="159"/>
      <c r="L160" s="16"/>
      <c r="M160" s="158"/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</row>
    <row r="161" spans="2:23" ht="18" customHeight="1" x14ac:dyDescent="0.25">
      <c r="B161" s="234"/>
      <c r="C161" s="95"/>
      <c r="D161" s="122"/>
      <c r="E161" s="122"/>
      <c r="F161" s="134"/>
      <c r="G161" s="97"/>
      <c r="H161" s="176"/>
      <c r="I161" s="79" t="e">
        <f>(I160/J160)*100</f>
        <v>#DIV/0!</v>
      </c>
      <c r="J161" s="79"/>
      <c r="K161" s="79"/>
      <c r="L161" s="79" t="e">
        <f>(L160/M160)*100</f>
        <v>#DIV/0!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</row>
    <row r="162" spans="2:23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6"/>
      <c r="J162" s="158"/>
      <c r="K162" s="159"/>
      <c r="L162" s="16"/>
      <c r="M162" s="158"/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</row>
    <row r="163" spans="2:23" ht="18" customHeight="1" x14ac:dyDescent="0.25">
      <c r="B163" s="234"/>
      <c r="C163" s="95"/>
      <c r="D163" s="122"/>
      <c r="E163" s="122"/>
      <c r="F163" s="134"/>
      <c r="G163" s="83"/>
      <c r="H163" s="176"/>
      <c r="I163" s="79" t="e">
        <f>(I162/J162)*100</f>
        <v>#DIV/0!</v>
      </c>
      <c r="J163" s="79"/>
      <c r="K163" s="79"/>
      <c r="L163" s="79" t="e">
        <f>(L162/M162)*100</f>
        <v>#DIV/0!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</row>
    <row r="164" spans="2:23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6"/>
      <c r="J164" s="158"/>
      <c r="K164" s="159"/>
      <c r="L164" s="16"/>
      <c r="M164" s="158"/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</row>
    <row r="165" spans="2:23" ht="18" customHeight="1" x14ac:dyDescent="0.25">
      <c r="B165" s="234"/>
      <c r="C165" s="95"/>
      <c r="D165" s="122"/>
      <c r="E165" s="122"/>
      <c r="F165" s="134"/>
      <c r="G165" s="83"/>
      <c r="H165" s="176"/>
      <c r="I165" s="79" t="e">
        <f>(I164/J164)*100</f>
        <v>#DIV/0!</v>
      </c>
      <c r="J165" s="79"/>
      <c r="K165" s="79"/>
      <c r="L165" s="79" t="e">
        <f>(L164/M164)*100</f>
        <v>#DIV/0!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</row>
    <row r="166" spans="2:23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6"/>
      <c r="J166" s="158"/>
      <c r="K166" s="159"/>
      <c r="L166" s="16"/>
      <c r="M166" s="158"/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</row>
    <row r="167" spans="2:23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 t="e">
        <f>(I166/J166)*100</f>
        <v>#DIV/0!</v>
      </c>
      <c r="J167" s="79"/>
      <c r="K167" s="79"/>
      <c r="L167" s="79" t="e">
        <f>(L166/M166)*100</f>
        <v>#DIV/0!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</row>
    <row r="168" spans="2:23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6"/>
      <c r="J168" s="158"/>
      <c r="K168" s="159"/>
      <c r="L168" s="16"/>
      <c r="M168" s="158"/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</row>
    <row r="169" spans="2:23" ht="18" customHeight="1" x14ac:dyDescent="0.25">
      <c r="B169" s="123"/>
      <c r="C169" s="95"/>
      <c r="D169" s="82"/>
      <c r="E169" s="96"/>
      <c r="F169" s="134"/>
      <c r="G169" s="83"/>
      <c r="H169" s="176"/>
      <c r="I169" s="79" t="e">
        <f>(I168/J168)*100</f>
        <v>#DIV/0!</v>
      </c>
      <c r="J169" s="79"/>
      <c r="K169" s="79"/>
      <c r="L169" s="79" t="e">
        <f>(L168/M168)*100</f>
        <v>#DIV/0!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</row>
    <row r="170" spans="2:23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6"/>
      <c r="J170" s="158"/>
      <c r="K170" s="159"/>
      <c r="L170" s="16"/>
      <c r="M170" s="158"/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</row>
    <row r="171" spans="2:23" ht="18" customHeight="1" x14ac:dyDescent="0.25">
      <c r="B171" s="123"/>
      <c r="C171" s="95"/>
      <c r="D171" s="122"/>
      <c r="E171" s="209"/>
      <c r="F171" s="134"/>
      <c r="G171" s="83"/>
      <c r="H171" s="176"/>
      <c r="I171" s="79" t="e">
        <f>(I170/J170)*100</f>
        <v>#DIV/0!</v>
      </c>
      <c r="J171" s="79"/>
      <c r="K171" s="79"/>
      <c r="L171" s="79" t="e">
        <f>(L170/M170)*100</f>
        <v>#DIV/0!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</row>
    <row r="172" spans="2:23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6"/>
      <c r="J172" s="158"/>
      <c r="K172" s="159"/>
      <c r="L172" s="16"/>
      <c r="M172" s="158"/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</row>
    <row r="173" spans="2:23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 t="e">
        <f>(I172/J172)*100</f>
        <v>#DIV/0!</v>
      </c>
      <c r="J173" s="79"/>
      <c r="K173" s="79"/>
      <c r="L173" s="79" t="e">
        <f>(L172/M172)*100</f>
        <v>#DIV/0!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</row>
    <row r="174" spans="2:23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194"/>
      <c r="J174" s="195"/>
      <c r="K174" s="196"/>
      <c r="L174" s="194"/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</row>
    <row r="175" spans="2:23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</row>
    <row r="176" spans="2:23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/>
      <c r="J176" s="195"/>
      <c r="K176" s="196"/>
      <c r="L176" s="194"/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</row>
    <row r="177" spans="2:23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</row>
    <row r="178" spans="2:23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6"/>
      <c r="J178" s="158"/>
      <c r="K178" s="159"/>
      <c r="L178" s="16"/>
      <c r="M178" s="158"/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</row>
    <row r="179" spans="2:23" ht="18" customHeight="1" x14ac:dyDescent="0.25">
      <c r="B179" s="80"/>
      <c r="C179" s="254"/>
      <c r="D179" s="118"/>
      <c r="E179" s="118"/>
      <c r="F179" s="256"/>
      <c r="G179" s="258"/>
      <c r="H179" s="253"/>
      <c r="I179" s="79" t="e">
        <f>(I178/J178)*100</f>
        <v>#DIV/0!</v>
      </c>
      <c r="J179" s="79"/>
      <c r="K179" s="79"/>
      <c r="L179" s="79" t="e">
        <f>(L178/M178)*100</f>
        <v>#DIV/0!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</row>
    <row r="180" spans="2:23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6"/>
      <c r="J180" s="158"/>
      <c r="K180" s="159"/>
      <c r="L180" s="16"/>
      <c r="M180" s="158"/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</row>
    <row r="181" spans="2:23" ht="18" customHeight="1" x14ac:dyDescent="0.25">
      <c r="B181" s="80"/>
      <c r="C181" s="95"/>
      <c r="D181" s="266"/>
      <c r="E181" s="268"/>
      <c r="F181" s="270"/>
      <c r="G181" s="116"/>
      <c r="H181" s="265"/>
      <c r="I181" s="79" t="e">
        <f>(I180/J180)*100</f>
        <v>#DIV/0!</v>
      </c>
      <c r="J181" s="79"/>
      <c r="K181" s="79"/>
      <c r="L181" s="79" t="e">
        <f>(L180/M180)*100</f>
        <v>#DIV/0!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</row>
    <row r="182" spans="2:23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6"/>
      <c r="J182" s="79"/>
      <c r="K182" s="79"/>
      <c r="L182" s="16"/>
      <c r="M182" s="79"/>
      <c r="N182" s="79"/>
      <c r="O182" s="16"/>
      <c r="P182" s="79"/>
      <c r="Q182" s="79"/>
      <c r="R182" s="16"/>
      <c r="S182" s="79"/>
      <c r="T182" s="79"/>
      <c r="U182" s="16"/>
      <c r="V182" s="79"/>
      <c r="W182" s="79"/>
    </row>
    <row r="183" spans="2:23" ht="18" customHeight="1" x14ac:dyDescent="0.25">
      <c r="B183" s="260"/>
      <c r="C183" s="262"/>
      <c r="D183" s="263"/>
      <c r="E183" s="263"/>
      <c r="F183" s="13"/>
      <c r="G183" s="264"/>
      <c r="H183" s="280"/>
      <c r="I183" s="79" t="e">
        <f>(I182/J182)*100</f>
        <v>#DIV/0!</v>
      </c>
      <c r="J183" s="79"/>
      <c r="K183" s="79"/>
      <c r="L183" s="79" t="e">
        <f>(L182/M182)*100</f>
        <v>#DIV/0!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</row>
    <row r="184" spans="2:23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6"/>
      <c r="J184" s="79"/>
      <c r="K184" s="79"/>
      <c r="L184" s="16"/>
      <c r="M184" s="79"/>
      <c r="N184" s="79"/>
      <c r="O184" s="16"/>
      <c r="P184" s="79"/>
      <c r="Q184" s="79"/>
      <c r="R184" s="16"/>
      <c r="S184" s="79"/>
      <c r="T184" s="79"/>
      <c r="U184" s="16"/>
      <c r="V184" s="79"/>
      <c r="W184" s="79"/>
    </row>
    <row r="185" spans="2:23" ht="18" customHeight="1" x14ac:dyDescent="0.25">
      <c r="B185" s="260"/>
      <c r="C185" s="273"/>
      <c r="D185" s="275"/>
      <c r="E185" s="277"/>
      <c r="G185" s="279"/>
      <c r="H185" s="280"/>
      <c r="I185" s="79" t="e">
        <f>(I184/J184)*100</f>
        <v>#DIV/0!</v>
      </c>
      <c r="J185" s="79"/>
      <c r="K185" s="79"/>
      <c r="L185" s="79" t="e">
        <f>(L184/M184)*100</f>
        <v>#DIV/0!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</row>
    <row r="186" spans="2:23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6"/>
      <c r="J186" s="79"/>
      <c r="K186" s="79"/>
      <c r="L186" s="16"/>
      <c r="M186" s="79"/>
      <c r="N186" s="79"/>
      <c r="O186" s="16"/>
      <c r="P186" s="79"/>
      <c r="Q186" s="79"/>
      <c r="R186" s="16"/>
      <c r="S186" s="79"/>
      <c r="T186" s="79"/>
      <c r="U186" s="16"/>
      <c r="V186" s="79"/>
      <c r="W186" s="79"/>
    </row>
    <row r="187" spans="2:23" ht="18" customHeight="1" x14ac:dyDescent="0.25">
      <c r="B187" s="261"/>
      <c r="C187" s="281"/>
      <c r="D187" s="277"/>
      <c r="E187" s="283"/>
      <c r="F187" s="7"/>
      <c r="G187" s="264"/>
      <c r="H187" s="280"/>
      <c r="I187" s="79" t="e">
        <f>(I186/J186)*100</f>
        <v>#DIV/0!</v>
      </c>
      <c r="J187" s="79"/>
      <c r="K187" s="79"/>
      <c r="L187" s="79" t="e">
        <f>(L186/M186)*100</f>
        <v>#DIV/0!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78" t="s">
        <v>10</v>
      </c>
      <c r="M6" s="78"/>
      <c r="N6" s="78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24">
        <v>2</v>
      </c>
      <c r="J8" s="284">
        <v>391</v>
      </c>
      <c r="K8" s="284"/>
      <c r="L8" s="24">
        <v>2</v>
      </c>
      <c r="M8" s="284">
        <v>405</v>
      </c>
      <c r="N8" s="284"/>
      <c r="O8" s="16">
        <v>2</v>
      </c>
      <c r="P8" s="158">
        <v>414</v>
      </c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284">
        <f>I8/J8*100</f>
        <v>0.51150895140664965</v>
      </c>
      <c r="J9" s="284"/>
      <c r="K9" s="284"/>
      <c r="L9" s="284">
        <f>L8/M8*100</f>
        <v>0.49382716049382713</v>
      </c>
      <c r="M9" s="284"/>
      <c r="N9" s="284"/>
      <c r="O9" s="79">
        <f>(O8/P8)*100</f>
        <v>0.48309178743961351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25">
        <v>6</v>
      </c>
      <c r="J10" s="284">
        <v>391</v>
      </c>
      <c r="K10" s="284"/>
      <c r="L10" s="25">
        <v>4</v>
      </c>
      <c r="M10" s="284">
        <v>405</v>
      </c>
      <c r="N10" s="284"/>
      <c r="O10" s="16">
        <v>9</v>
      </c>
      <c r="P10" s="158">
        <v>414</v>
      </c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284">
        <f>I10/J10*100</f>
        <v>1.5345268542199488</v>
      </c>
      <c r="J11" s="284"/>
      <c r="K11" s="284"/>
      <c r="L11" s="284">
        <f>L10/M10*100</f>
        <v>0.98765432098765427</v>
      </c>
      <c r="M11" s="284"/>
      <c r="N11" s="284"/>
      <c r="O11" s="79">
        <f>(O10/P10)*100</f>
        <v>2.1739130434782608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500</v>
      </c>
      <c r="F12" s="96" t="s">
        <v>330</v>
      </c>
      <c r="G12" s="116"/>
      <c r="H12" s="161" t="s">
        <v>28</v>
      </c>
      <c r="I12" s="24">
        <v>0</v>
      </c>
      <c r="J12" s="284">
        <v>629</v>
      </c>
      <c r="K12" s="284"/>
      <c r="L12" s="24">
        <v>0</v>
      </c>
      <c r="M12" s="284">
        <v>1063</v>
      </c>
      <c r="N12" s="284"/>
      <c r="O12" s="16">
        <v>2</v>
      </c>
      <c r="P12" s="158">
        <v>546</v>
      </c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285">
        <f>I12/J12*1000</f>
        <v>0</v>
      </c>
      <c r="J13" s="286"/>
      <c r="K13" s="287"/>
      <c r="L13" s="285">
        <f>L12/M12*1000</f>
        <v>0</v>
      </c>
      <c r="M13" s="286"/>
      <c r="N13" s="287"/>
      <c r="O13" s="79">
        <f>(O12/P12)*1000</f>
        <v>3.6630036630036629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24">
        <v>2</v>
      </c>
      <c r="J14" s="284">
        <v>184</v>
      </c>
      <c r="K14" s="284"/>
      <c r="L14" s="24">
        <v>4</v>
      </c>
      <c r="M14" s="284">
        <v>293</v>
      </c>
      <c r="N14" s="284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284">
        <f>I14/J14*1000</f>
        <v>10.869565217391305</v>
      </c>
      <c r="J15" s="284"/>
      <c r="K15" s="284"/>
      <c r="L15" s="284">
        <f>L14/M14*1000</f>
        <v>13.651877133105803</v>
      </c>
      <c r="M15" s="284"/>
      <c r="N15" s="284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24">
        <v>24</v>
      </c>
      <c r="J16" s="284">
        <v>391</v>
      </c>
      <c r="K16" s="284"/>
      <c r="L16" s="24">
        <v>24</v>
      </c>
      <c r="M16" s="284">
        <v>405</v>
      </c>
      <c r="N16" s="284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284">
        <f>I16/J16*100</f>
        <v>6.1381074168797953</v>
      </c>
      <c r="J17" s="284"/>
      <c r="K17" s="284"/>
      <c r="L17" s="284">
        <f>L16/M16*100</f>
        <v>5.9259259259259265</v>
      </c>
      <c r="M17" s="284"/>
      <c r="N17" s="284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24">
        <v>0</v>
      </c>
      <c r="J18" s="284">
        <v>391</v>
      </c>
      <c r="K18" s="284"/>
      <c r="L18" s="24">
        <v>1</v>
      </c>
      <c r="M18" s="284">
        <v>405</v>
      </c>
      <c r="N18" s="284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284">
        <f>I18/J18*100</f>
        <v>0</v>
      </c>
      <c r="J19" s="284"/>
      <c r="K19" s="284"/>
      <c r="L19" s="284">
        <f>L18/M18*100</f>
        <v>0.24691358024691357</v>
      </c>
      <c r="M19" s="284"/>
      <c r="N19" s="284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24">
        <v>0</v>
      </c>
      <c r="J20" s="284">
        <v>391</v>
      </c>
      <c r="K20" s="284"/>
      <c r="L20" s="24">
        <v>0</v>
      </c>
      <c r="M20" s="284">
        <v>405</v>
      </c>
      <c r="N20" s="284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284">
        <f>I20/J20*100</f>
        <v>0</v>
      </c>
      <c r="J21" s="284"/>
      <c r="K21" s="284"/>
      <c r="L21" s="284">
        <f>L20/M20*100</f>
        <v>0</v>
      </c>
      <c r="M21" s="284"/>
      <c r="N21" s="284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24">
        <v>12</v>
      </c>
      <c r="J22" s="284">
        <v>391</v>
      </c>
      <c r="K22" s="284"/>
      <c r="L22" s="24">
        <v>13</v>
      </c>
      <c r="M22" s="284">
        <v>405</v>
      </c>
      <c r="N22" s="284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284">
        <f>I22/J22*100</f>
        <v>3.0690537084398977</v>
      </c>
      <c r="J23" s="284"/>
      <c r="K23" s="284"/>
      <c r="L23" s="284">
        <f>L22/M22*100</f>
        <v>3.2098765432098766</v>
      </c>
      <c r="M23" s="284"/>
      <c r="N23" s="284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24">
        <v>4</v>
      </c>
      <c r="J24" s="284">
        <v>263</v>
      </c>
      <c r="K24" s="284"/>
      <c r="L24" s="24">
        <v>4</v>
      </c>
      <c r="M24" s="284">
        <v>280</v>
      </c>
      <c r="N24" s="284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284">
        <f>I24/J24*100</f>
        <v>1.520912547528517</v>
      </c>
      <c r="J25" s="284"/>
      <c r="K25" s="284"/>
      <c r="L25" s="284">
        <f>L24/M24*1000</f>
        <v>14.285714285714285</v>
      </c>
      <c r="M25" s="284"/>
      <c r="N25" s="284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24">
        <v>2</v>
      </c>
      <c r="J26" s="284">
        <v>641</v>
      </c>
      <c r="K26" s="284"/>
      <c r="L26" s="24">
        <v>1</v>
      </c>
      <c r="M26" s="284">
        <v>762</v>
      </c>
      <c r="N26" s="284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284">
        <f>I26/J26*1000</f>
        <v>3.1201248049921997</v>
      </c>
      <c r="J27" s="284"/>
      <c r="K27" s="284"/>
      <c r="L27" s="284">
        <f>L26/M26*1000</f>
        <v>1.3123359580052494</v>
      </c>
      <c r="M27" s="284"/>
      <c r="N27" s="284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24">
        <v>0</v>
      </c>
      <c r="J28" s="284">
        <v>391</v>
      </c>
      <c r="K28" s="284"/>
      <c r="L28" s="24">
        <v>0</v>
      </c>
      <c r="M28" s="284">
        <v>405</v>
      </c>
      <c r="N28" s="284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284">
        <f>I28/J28*100</f>
        <v>0</v>
      </c>
      <c r="J29" s="284"/>
      <c r="K29" s="284"/>
      <c r="L29" s="284">
        <f>L28/M28*100</f>
        <v>0</v>
      </c>
      <c r="M29" s="284"/>
      <c r="N29" s="284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24">
        <v>391</v>
      </c>
      <c r="J30" s="284">
        <v>391</v>
      </c>
      <c r="K30" s="284"/>
      <c r="L30" s="24">
        <v>405</v>
      </c>
      <c r="M30" s="284">
        <v>405</v>
      </c>
      <c r="N30" s="284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284">
        <f>I30/J30*100</f>
        <v>100</v>
      </c>
      <c r="J31" s="284"/>
      <c r="K31" s="284"/>
      <c r="L31" s="284">
        <f>L30/M30*100</f>
        <v>100</v>
      </c>
      <c r="M31" s="284"/>
      <c r="N31" s="284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24">
        <v>0</v>
      </c>
      <c r="J32" s="284">
        <v>147</v>
      </c>
      <c r="K32" s="284"/>
      <c r="L32" s="24">
        <v>0</v>
      </c>
      <c r="M32" s="284">
        <v>151</v>
      </c>
      <c r="N32" s="284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284">
        <f>I32/J32*100</f>
        <v>0</v>
      </c>
      <c r="J33" s="284"/>
      <c r="K33" s="284"/>
      <c r="L33" s="284">
        <f>L32/M32*100</f>
        <v>0</v>
      </c>
      <c r="M33" s="284"/>
      <c r="N33" s="284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24">
        <v>6</v>
      </c>
      <c r="J34" s="284">
        <v>200</v>
      </c>
      <c r="K34" s="284"/>
      <c r="L34" s="24">
        <v>6</v>
      </c>
      <c r="M34" s="284">
        <v>250</v>
      </c>
      <c r="N34" s="284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284">
        <f>I34/J34*100</f>
        <v>3</v>
      </c>
      <c r="J35" s="284"/>
      <c r="K35" s="284"/>
      <c r="L35" s="284">
        <f>L34/M34*100</f>
        <v>2.4</v>
      </c>
      <c r="M35" s="284"/>
      <c r="N35" s="284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24">
        <v>202</v>
      </c>
      <c r="J36" s="284">
        <v>210</v>
      </c>
      <c r="K36" s="284"/>
      <c r="L36" s="24">
        <v>125</v>
      </c>
      <c r="M36" s="284">
        <v>128</v>
      </c>
      <c r="N36" s="284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284">
        <f>I36/J36*100</f>
        <v>96.19047619047619</v>
      </c>
      <c r="J37" s="284"/>
      <c r="K37" s="284"/>
      <c r="L37" s="284">
        <f>L36/M36*100</f>
        <v>97.65625</v>
      </c>
      <c r="M37" s="284"/>
      <c r="N37" s="284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24">
        <v>8</v>
      </c>
      <c r="J38" s="284">
        <v>391</v>
      </c>
      <c r="K38" s="284"/>
      <c r="L38" s="24">
        <v>6</v>
      </c>
      <c r="M38" s="284">
        <v>405</v>
      </c>
      <c r="N38" s="284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284">
        <f>I38/J38*100</f>
        <v>2.0460358056265986</v>
      </c>
      <c r="J39" s="284"/>
      <c r="K39" s="284"/>
      <c r="L39" s="284">
        <f>L38/M38*100</f>
        <v>1.4814814814814816</v>
      </c>
      <c r="M39" s="284"/>
      <c r="N39" s="284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24">
        <v>0</v>
      </c>
      <c r="J40" s="284">
        <v>2968</v>
      </c>
      <c r="K40" s="284"/>
      <c r="L40" s="24">
        <v>0</v>
      </c>
      <c r="M40" s="284">
        <v>2952</v>
      </c>
      <c r="N40" s="284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284">
        <f>I40/J40*100</f>
        <v>0</v>
      </c>
      <c r="J41" s="284"/>
      <c r="K41" s="284"/>
      <c r="L41" s="284">
        <f>L40/M40*100</f>
        <v>0</v>
      </c>
      <c r="M41" s="284"/>
      <c r="N41" s="284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24">
        <v>699</v>
      </c>
      <c r="J42" s="284">
        <v>520</v>
      </c>
      <c r="K42" s="284"/>
      <c r="L42" s="24">
        <v>421</v>
      </c>
      <c r="M42" s="284">
        <v>500</v>
      </c>
      <c r="N42" s="284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284">
        <f>I42/J42*100</f>
        <v>134.42307692307693</v>
      </c>
      <c r="J43" s="284"/>
      <c r="K43" s="284"/>
      <c r="L43" s="284">
        <f>L42/M42*100</f>
        <v>84.2</v>
      </c>
      <c r="M43" s="284"/>
      <c r="N43" s="284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24">
        <v>60</v>
      </c>
      <c r="J44" s="284">
        <v>60</v>
      </c>
      <c r="K44" s="284"/>
      <c r="L44" s="24">
        <v>47</v>
      </c>
      <c r="M44" s="284">
        <v>47</v>
      </c>
      <c r="N44" s="284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284">
        <f>I44/J44*100</f>
        <v>100</v>
      </c>
      <c r="J45" s="284"/>
      <c r="K45" s="284"/>
      <c r="L45" s="284">
        <f>L44/M44*100</f>
        <v>100</v>
      </c>
      <c r="M45" s="284"/>
      <c r="N45" s="284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24">
        <v>483</v>
      </c>
      <c r="J46" s="284">
        <v>2968</v>
      </c>
      <c r="K46" s="284"/>
      <c r="L46" s="24">
        <v>499</v>
      </c>
      <c r="M46" s="284">
        <v>2952</v>
      </c>
      <c r="N46" s="284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284">
        <f>I46/J46*100</f>
        <v>16.273584905660378</v>
      </c>
      <c r="J47" s="284"/>
      <c r="K47" s="284"/>
      <c r="L47" s="284">
        <f>L46/M46*100</f>
        <v>16.903794037940379</v>
      </c>
      <c r="M47" s="284"/>
      <c r="N47" s="284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24">
        <v>83</v>
      </c>
      <c r="J48" s="284">
        <v>132</v>
      </c>
      <c r="K48" s="284"/>
      <c r="L48" s="24">
        <v>83</v>
      </c>
      <c r="M48" s="284">
        <v>132</v>
      </c>
      <c r="N48" s="284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284">
        <f>I48/J48*100</f>
        <v>62.878787878787875</v>
      </c>
      <c r="J49" s="284"/>
      <c r="K49" s="284"/>
      <c r="L49" s="284">
        <f>L48/M48*100</f>
        <v>62.878787878787875</v>
      </c>
      <c r="M49" s="284"/>
      <c r="N49" s="284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284">
        <f>I50/(J50*K50)</f>
        <v>3.4471544715447155</v>
      </c>
      <c r="J51" s="284"/>
      <c r="K51" s="284"/>
      <c r="L51" s="284">
        <f>L50/(M50*N50)</f>
        <v>3.4285714285714284</v>
      </c>
      <c r="M51" s="284"/>
      <c r="N51" s="284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24">
        <v>581</v>
      </c>
      <c r="J52" s="284">
        <v>29</v>
      </c>
      <c r="K52" s="284"/>
      <c r="L52" s="24">
        <v>709</v>
      </c>
      <c r="M52" s="284">
        <v>29</v>
      </c>
      <c r="N52" s="284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284">
        <f>I52/J52</f>
        <v>20.03448275862069</v>
      </c>
      <c r="J53" s="284"/>
      <c r="K53" s="284"/>
      <c r="L53" s="284">
        <f>L52/M52</f>
        <v>24.448275862068964</v>
      </c>
      <c r="M53" s="284"/>
      <c r="N53" s="284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24">
        <v>1378</v>
      </c>
      <c r="J54" s="284">
        <v>1916</v>
      </c>
      <c r="K54" s="284"/>
      <c r="L54" s="24">
        <v>1854</v>
      </c>
      <c r="M54" s="284">
        <v>2343</v>
      </c>
      <c r="N54" s="284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284">
        <f>I54/J54*100</f>
        <v>71.920668058455121</v>
      </c>
      <c r="J55" s="284"/>
      <c r="K55" s="284"/>
      <c r="L55" s="284">
        <f>L54/M54*100</f>
        <v>79.129321382842505</v>
      </c>
      <c r="M55" s="284"/>
      <c r="N55" s="284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  <c r="X55" s="79" t="e">
        <f>(X54/Y54)*100</f>
        <v>#DIV/0!</v>
      </c>
      <c r="Y55" s="79"/>
      <c r="Z55" s="79"/>
      <c r="AA55" s="79" t="e">
        <f>(AA54/AB54)*100</f>
        <v>#DIV/0!</v>
      </c>
      <c r="AB55" s="79"/>
      <c r="AC55" s="79"/>
      <c r="AD55" s="79" t="e">
        <f>(AD54/AE54)*100</f>
        <v>#DIV/0!</v>
      </c>
      <c r="AE55" s="79"/>
      <c r="AF55" s="79"/>
      <c r="AG55" s="79" t="e">
        <f>(AG54/AH54)*100</f>
        <v>#DIV/0!</v>
      </c>
      <c r="AH55" s="79"/>
      <c r="AI55" s="79"/>
      <c r="AJ55" s="79" t="e">
        <f>(AJ54/AK54)*100</f>
        <v>#DIV/0!</v>
      </c>
      <c r="AK55" s="79"/>
      <c r="AL55" s="79"/>
      <c r="AM55" s="79" t="e">
        <f>(AM54/AN54)*100</f>
        <v>#DIV/0!</v>
      </c>
      <c r="AN55" s="79"/>
      <c r="AO55" s="79"/>
      <c r="AP55" s="79" t="e">
        <f>(AP54/AQ54)*100</f>
        <v>#DIV/0!</v>
      </c>
      <c r="AQ55" s="79"/>
      <c r="AR55" s="79"/>
      <c r="AS55" s="79" t="e">
        <f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24">
        <v>62</v>
      </c>
      <c r="J56" s="284">
        <v>581</v>
      </c>
      <c r="K56" s="284"/>
      <c r="L56" s="24">
        <v>34</v>
      </c>
      <c r="M56" s="284">
        <v>709</v>
      </c>
      <c r="N56" s="284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284">
        <f>I56/J56*100</f>
        <v>10.671256454388985</v>
      </c>
      <c r="J57" s="284"/>
      <c r="K57" s="284"/>
      <c r="L57" s="284">
        <f>L56/M56*100</f>
        <v>4.7954866008462629</v>
      </c>
      <c r="M57" s="284"/>
      <c r="N57" s="284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24">
        <v>855</v>
      </c>
      <c r="J58" s="284">
        <v>855</v>
      </c>
      <c r="K58" s="284"/>
      <c r="L58" s="24">
        <v>815</v>
      </c>
      <c r="M58" s="284">
        <v>815</v>
      </c>
      <c r="N58" s="284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284">
        <f>I58/J58*100</f>
        <v>100</v>
      </c>
      <c r="J59" s="284"/>
      <c r="K59" s="284"/>
      <c r="L59" s="284">
        <f>L58/M58*100</f>
        <v>100</v>
      </c>
      <c r="M59" s="284"/>
      <c r="N59" s="284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24">
        <v>431</v>
      </c>
      <c r="J60" s="284">
        <v>855</v>
      </c>
      <c r="K60" s="284"/>
      <c r="L60" s="24">
        <v>782</v>
      </c>
      <c r="M60" s="284">
        <v>815</v>
      </c>
      <c r="N60" s="284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284">
        <f>I60/J60*100</f>
        <v>50.409356725146203</v>
      </c>
      <c r="J61" s="284"/>
      <c r="K61" s="284"/>
      <c r="L61" s="284">
        <f>L60/M60*100</f>
        <v>95.950920245398777</v>
      </c>
      <c r="M61" s="284"/>
      <c r="N61" s="284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  <c r="X61" s="79" t="e">
        <f>(X60/Y60)*100</f>
        <v>#DIV/0!</v>
      </c>
      <c r="Y61" s="79"/>
      <c r="Z61" s="79"/>
      <c r="AA61" s="79" t="e">
        <f>(AA60/AB60)*100</f>
        <v>#DIV/0!</v>
      </c>
      <c r="AB61" s="79"/>
      <c r="AC61" s="79"/>
      <c r="AD61" s="79" t="e">
        <f>(AD60/AE60)*100</f>
        <v>#DIV/0!</v>
      </c>
      <c r="AE61" s="79"/>
      <c r="AF61" s="79"/>
      <c r="AG61" s="79" t="e">
        <f>(AG60/AH60)*100</f>
        <v>#DIV/0!</v>
      </c>
      <c r="AH61" s="79"/>
      <c r="AI61" s="79"/>
      <c r="AJ61" s="79" t="e">
        <f>(AJ60/AK60)*100</f>
        <v>#DIV/0!</v>
      </c>
      <c r="AK61" s="79"/>
      <c r="AL61" s="79"/>
      <c r="AM61" s="79" t="e">
        <f>(AM60/AN60)*100</f>
        <v>#DIV/0!</v>
      </c>
      <c r="AN61" s="79"/>
      <c r="AO61" s="79"/>
      <c r="AP61" s="79" t="e">
        <f>(AP60/AQ60)*100</f>
        <v>#DIV/0!</v>
      </c>
      <c r="AQ61" s="79"/>
      <c r="AR61" s="79"/>
      <c r="AS61" s="79" t="e">
        <f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24">
        <v>431</v>
      </c>
      <c r="J62" s="284">
        <v>855</v>
      </c>
      <c r="K62" s="284"/>
      <c r="L62" s="24">
        <v>782</v>
      </c>
      <c r="M62" s="284">
        <v>815</v>
      </c>
      <c r="N62" s="284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284">
        <f>I62/J62*100</f>
        <v>50.409356725146203</v>
      </c>
      <c r="J63" s="284"/>
      <c r="K63" s="284"/>
      <c r="L63" s="284">
        <f>L62/M62*100</f>
        <v>95.950920245398777</v>
      </c>
      <c r="M63" s="284"/>
      <c r="N63" s="284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24">
        <v>1172</v>
      </c>
      <c r="J64" s="284">
        <v>3379</v>
      </c>
      <c r="K64" s="284"/>
      <c r="L64" s="24">
        <v>1365</v>
      </c>
      <c r="M64" s="284">
        <f>(109*28)</f>
        <v>3052</v>
      </c>
      <c r="N64" s="284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284">
        <f>(I64/J64)*100</f>
        <v>34.684817993489197</v>
      </c>
      <c r="J65" s="284"/>
      <c r="K65" s="284"/>
      <c r="L65" s="284">
        <f>L64/M64*100</f>
        <v>44.724770642201833</v>
      </c>
      <c r="M65" s="284"/>
      <c r="N65" s="284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24">
        <v>14</v>
      </c>
      <c r="J66" s="284">
        <v>391</v>
      </c>
      <c r="K66" s="284"/>
      <c r="L66" s="24">
        <v>19</v>
      </c>
      <c r="M66" s="284">
        <v>405</v>
      </c>
      <c r="N66" s="284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284">
        <f>I66/J66*100</f>
        <v>3.5805626598465472</v>
      </c>
      <c r="J67" s="284"/>
      <c r="K67" s="284"/>
      <c r="L67" s="284">
        <f>L66/M66*100</f>
        <v>4.6913580246913584</v>
      </c>
      <c r="M67" s="284"/>
      <c r="N67" s="284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24">
        <v>11</v>
      </c>
      <c r="J68" s="284">
        <v>391</v>
      </c>
      <c r="K68" s="284"/>
      <c r="L68" s="24">
        <v>6</v>
      </c>
      <c r="M68" s="284">
        <v>405</v>
      </c>
      <c r="N68" s="284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284">
        <f>I68/J68*100</f>
        <v>2.8132992327365729</v>
      </c>
      <c r="J69" s="284"/>
      <c r="K69" s="284"/>
      <c r="L69" s="284">
        <f>L68/M68*100</f>
        <v>1.4814814814814816</v>
      </c>
      <c r="M69" s="284"/>
      <c r="N69" s="284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24">
        <v>1104</v>
      </c>
      <c r="J70" s="284">
        <v>391</v>
      </c>
      <c r="K70" s="284"/>
      <c r="L70" s="24">
        <v>1365</v>
      </c>
      <c r="M70" s="284">
        <v>405</v>
      </c>
      <c r="N70" s="284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284">
        <f>I70/J70</f>
        <v>2.8235294117647061</v>
      </c>
      <c r="J71" s="284"/>
      <c r="K71" s="284"/>
      <c r="L71" s="284">
        <f>L70/M70</f>
        <v>3.3703703703703702</v>
      </c>
      <c r="M71" s="284"/>
      <c r="N71" s="284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24">
        <v>200</v>
      </c>
      <c r="J72" s="284">
        <v>391</v>
      </c>
      <c r="K72" s="284"/>
      <c r="L72" s="24">
        <v>157</v>
      </c>
      <c r="M72" s="284">
        <v>405</v>
      </c>
      <c r="N72" s="284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284">
        <f>I72/J72*100</f>
        <v>51.150895140664964</v>
      </c>
      <c r="J73" s="284"/>
      <c r="K73" s="284"/>
      <c r="L73" s="284">
        <f>L72/M72*100</f>
        <v>38.765432098765437</v>
      </c>
      <c r="M73" s="284"/>
      <c r="N73" s="284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24">
        <v>15</v>
      </c>
      <c r="J74" s="284">
        <v>391</v>
      </c>
      <c r="K74" s="284"/>
      <c r="L74" s="24">
        <v>26</v>
      </c>
      <c r="M74" s="284">
        <v>405</v>
      </c>
      <c r="N74" s="284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284">
        <f>I74/J74*100</f>
        <v>3.8363171355498724</v>
      </c>
      <c r="J75" s="284"/>
      <c r="K75" s="284"/>
      <c r="L75" s="284">
        <f>L74/M74*100</f>
        <v>6.4197530864197532</v>
      </c>
      <c r="M75" s="284"/>
      <c r="N75" s="284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24">
        <v>391</v>
      </c>
      <c r="J76" s="284">
        <v>124</v>
      </c>
      <c r="K76" s="284"/>
      <c r="L76" s="24">
        <v>405</v>
      </c>
      <c r="M76" s="284">
        <v>124</v>
      </c>
      <c r="N76" s="284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284">
        <f>I76/J76*10</f>
        <v>31.532258064516128</v>
      </c>
      <c r="J77" s="284"/>
      <c r="K77" s="284"/>
      <c r="L77" s="284">
        <f>L76/M76*10</f>
        <v>32.661290322580648</v>
      </c>
      <c r="M77" s="284"/>
      <c r="N77" s="284"/>
      <c r="O77" s="79" t="e">
        <f t="shared" ref="O77" si="0">(O76/P76)</f>
        <v>#DIV/0!</v>
      </c>
      <c r="P77" s="79"/>
      <c r="Q77" s="79"/>
      <c r="R77" s="79" t="e">
        <f t="shared" ref="R77" si="1">(R76/S76)</f>
        <v>#DIV/0!</v>
      </c>
      <c r="S77" s="79"/>
      <c r="T77" s="79"/>
      <c r="U77" s="79" t="e">
        <f t="shared" ref="U77" si="2">(U76/V76)</f>
        <v>#DIV/0!</v>
      </c>
      <c r="V77" s="79"/>
      <c r="W77" s="79"/>
      <c r="X77" s="79" t="e">
        <f t="shared" ref="X77" si="3">(X76/Y76)</f>
        <v>#DIV/0!</v>
      </c>
      <c r="Y77" s="79"/>
      <c r="Z77" s="79"/>
      <c r="AA77" s="79" t="e">
        <f t="shared" ref="AA77" si="4">(AA76/AB76)</f>
        <v>#DIV/0!</v>
      </c>
      <c r="AB77" s="79"/>
      <c r="AC77" s="79"/>
      <c r="AD77" s="79" t="e">
        <f t="shared" ref="AD77" si="5">(AD76/AE76)</f>
        <v>#DIV/0!</v>
      </c>
      <c r="AE77" s="79"/>
      <c r="AF77" s="79"/>
      <c r="AG77" s="79" t="e">
        <f t="shared" ref="AG77" si="6">(AG76/AH76)</f>
        <v>#DIV/0!</v>
      </c>
      <c r="AH77" s="79"/>
      <c r="AI77" s="79"/>
      <c r="AJ77" s="79" t="e">
        <f t="shared" ref="AJ77" si="7">(AJ76/AK76)</f>
        <v>#DIV/0!</v>
      </c>
      <c r="AK77" s="79"/>
      <c r="AL77" s="79"/>
      <c r="AM77" s="79" t="e">
        <f t="shared" ref="AM77" si="8">(AM76/AN76)</f>
        <v>#DIV/0!</v>
      </c>
      <c r="AN77" s="79"/>
      <c r="AO77" s="79"/>
      <c r="AP77" s="79" t="e">
        <f t="shared" ref="AP77" si="9">(AP76/AQ76)</f>
        <v>#DIV/0!</v>
      </c>
      <c r="AQ77" s="79"/>
      <c r="AR77" s="79"/>
      <c r="AS77" s="79" t="e">
        <f t="shared" ref="AS77" si="10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284">
        <f>(I78*J78)/K78</f>
        <v>1.5405036822812981</v>
      </c>
      <c r="J79" s="284"/>
      <c r="K79" s="284"/>
      <c r="L79" s="284">
        <f>(L78*M78)/N78</f>
        <v>1.1651838891844972</v>
      </c>
      <c r="M79" s="284"/>
      <c r="N79" s="284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24">
        <v>60</v>
      </c>
      <c r="J80" s="284">
        <v>226</v>
      </c>
      <c r="K80" s="284"/>
      <c r="L80" s="24">
        <v>56</v>
      </c>
      <c r="M80" s="284">
        <v>875</v>
      </c>
      <c r="N80" s="284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284">
        <f>I80/J80*100</f>
        <v>26.548672566371685</v>
      </c>
      <c r="J81" s="284"/>
      <c r="K81" s="284"/>
      <c r="L81" s="284">
        <f>L80/M80*100</f>
        <v>6.4</v>
      </c>
      <c r="M81" s="284"/>
      <c r="N81" s="284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24">
        <v>263</v>
      </c>
      <c r="J82" s="284">
        <v>51</v>
      </c>
      <c r="K82" s="284"/>
      <c r="L82" s="24">
        <v>280</v>
      </c>
      <c r="M82" s="284">
        <v>96</v>
      </c>
      <c r="N82" s="284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284">
        <f>(I82/J82)*100</f>
        <v>515.68627450980398</v>
      </c>
      <c r="J83" s="284"/>
      <c r="K83" s="284"/>
      <c r="L83" s="284">
        <f>(L82/M82)*100</f>
        <v>291.66666666666663</v>
      </c>
      <c r="M83" s="284"/>
      <c r="N83" s="284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84">
        <f>(I84/J84/K84)</f>
        <v>1.2119815668202765</v>
      </c>
      <c r="J85" s="284"/>
      <c r="K85" s="284"/>
      <c r="L85" s="284">
        <f>(L84/M84/N84)</f>
        <v>1.4285714285714286</v>
      </c>
      <c r="M85" s="284"/>
      <c r="N85" s="284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24">
        <v>116</v>
      </c>
      <c r="J86" s="284">
        <v>263</v>
      </c>
      <c r="K86" s="284"/>
      <c r="L86" s="24">
        <v>135</v>
      </c>
      <c r="M86" s="284">
        <v>280</v>
      </c>
      <c r="N86" s="284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284">
        <f>I86/J86*100</f>
        <v>44.106463878326998</v>
      </c>
      <c r="J87" s="284"/>
      <c r="K87" s="284"/>
      <c r="L87" s="284">
        <f>L86/M86*100</f>
        <v>48.214285714285715</v>
      </c>
      <c r="M87" s="284"/>
      <c r="N87" s="284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24">
        <v>263</v>
      </c>
      <c r="J88" s="284">
        <v>391</v>
      </c>
      <c r="K88" s="284"/>
      <c r="L88" s="24">
        <v>280</v>
      </c>
      <c r="M88" s="284">
        <v>405</v>
      </c>
      <c r="N88" s="284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284">
        <f>I88/J88*100</f>
        <v>67.26342710997443</v>
      </c>
      <c r="J89" s="284"/>
      <c r="K89" s="284"/>
      <c r="L89" s="284">
        <f>L88/M88*100</f>
        <v>69.135802469135797</v>
      </c>
      <c r="M89" s="284"/>
      <c r="N89" s="284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24">
        <v>199</v>
      </c>
      <c r="J90" s="284">
        <v>263</v>
      </c>
      <c r="K90" s="284"/>
      <c r="L90" s="24">
        <v>176</v>
      </c>
      <c r="M90" s="284">
        <v>280</v>
      </c>
      <c r="N90" s="284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284">
        <f>I90/J90*100</f>
        <v>75.665399239543731</v>
      </c>
      <c r="J91" s="284"/>
      <c r="K91" s="284"/>
      <c r="L91" s="284">
        <f>L90/M90*100</f>
        <v>62.857142857142854</v>
      </c>
      <c r="M91" s="284"/>
      <c r="N91" s="284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24">
        <v>4</v>
      </c>
      <c r="J92" s="284">
        <v>51</v>
      </c>
      <c r="K92" s="284"/>
      <c r="L92" s="24">
        <v>17</v>
      </c>
      <c r="M92" s="284">
        <v>96</v>
      </c>
      <c r="N92" s="284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284">
        <f>I92/J92*100</f>
        <v>7.8431372549019605</v>
      </c>
      <c r="J93" s="284"/>
      <c r="K93" s="284"/>
      <c r="L93" s="284">
        <f>L92/M92*100</f>
        <v>17.708333333333336</v>
      </c>
      <c r="M93" s="284"/>
      <c r="N93" s="284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24">
        <v>46</v>
      </c>
      <c r="J94" s="284">
        <v>105</v>
      </c>
      <c r="K94" s="284"/>
      <c r="L94" s="24">
        <v>50</v>
      </c>
      <c r="M94" s="284">
        <v>115</v>
      </c>
      <c r="N94" s="284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284">
        <f>I94/J94*100</f>
        <v>43.80952380952381</v>
      </c>
      <c r="J95" s="284"/>
      <c r="K95" s="284"/>
      <c r="L95" s="284">
        <f>L94/M94*100</f>
        <v>43.478260869565219</v>
      </c>
      <c r="M95" s="284"/>
      <c r="N95" s="284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24">
        <v>2</v>
      </c>
      <c r="J96" s="284">
        <v>263</v>
      </c>
      <c r="K96" s="284"/>
      <c r="L96" s="24">
        <v>0</v>
      </c>
      <c r="M96" s="284">
        <v>280</v>
      </c>
      <c r="N96" s="284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284">
        <f>I96/J96*100</f>
        <v>0.76045627376425851</v>
      </c>
      <c r="J97" s="284"/>
      <c r="K97" s="284"/>
      <c r="L97" s="284">
        <f>L96/M96*100</f>
        <v>0</v>
      </c>
      <c r="M97" s="284"/>
      <c r="N97" s="284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24">
        <v>0</v>
      </c>
      <c r="J98" s="284">
        <v>263</v>
      </c>
      <c r="K98" s="284"/>
      <c r="L98" s="24">
        <v>0</v>
      </c>
      <c r="M98" s="284">
        <v>280</v>
      </c>
      <c r="N98" s="284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284">
        <f>I98/J98*100</f>
        <v>0</v>
      </c>
      <c r="J99" s="284"/>
      <c r="K99" s="284"/>
      <c r="L99" s="284">
        <f>L98/M98*100</f>
        <v>0</v>
      </c>
      <c r="M99" s="284"/>
      <c r="N99" s="284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24">
        <v>16</v>
      </c>
      <c r="J100" s="284">
        <v>105</v>
      </c>
      <c r="K100" s="284"/>
      <c r="L100" s="24">
        <v>22</v>
      </c>
      <c r="M100" s="284">
        <v>215</v>
      </c>
      <c r="N100" s="284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284">
        <f>I100/J100*100</f>
        <v>15.238095238095239</v>
      </c>
      <c r="J101" s="284"/>
      <c r="K101" s="284"/>
      <c r="L101" s="284">
        <f>L100/M100*100</f>
        <v>10.232558139534884</v>
      </c>
      <c r="M101" s="284"/>
      <c r="N101" s="284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24">
        <v>7</v>
      </c>
      <c r="J102" s="284">
        <v>105</v>
      </c>
      <c r="K102" s="284"/>
      <c r="L102" s="24">
        <v>3</v>
      </c>
      <c r="M102" s="284">
        <v>215</v>
      </c>
      <c r="N102" s="284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284">
        <f>I102/J102*100</f>
        <v>6.666666666666667</v>
      </c>
      <c r="J103" s="284"/>
      <c r="K103" s="284"/>
      <c r="L103" s="284">
        <f>L102/M102*100</f>
        <v>1.3953488372093024</v>
      </c>
      <c r="M103" s="284"/>
      <c r="N103" s="284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24">
        <v>0</v>
      </c>
      <c r="J104" s="284">
        <v>263</v>
      </c>
      <c r="K104" s="284"/>
      <c r="L104" s="24">
        <v>0</v>
      </c>
      <c r="M104" s="284">
        <v>280</v>
      </c>
      <c r="N104" s="284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284">
        <f>I104/J104*100</f>
        <v>0</v>
      </c>
      <c r="J105" s="284"/>
      <c r="K105" s="284"/>
      <c r="L105" s="284">
        <f>L104/M104*100</f>
        <v>0</v>
      </c>
      <c r="M105" s="284"/>
      <c r="N105" s="284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24">
        <v>0</v>
      </c>
      <c r="J106" s="284">
        <v>263</v>
      </c>
      <c r="K106" s="284"/>
      <c r="L106" s="24">
        <v>0</v>
      </c>
      <c r="M106" s="284">
        <v>280</v>
      </c>
      <c r="N106" s="284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284">
        <f>I106/J106*100</f>
        <v>0</v>
      </c>
      <c r="J107" s="284"/>
      <c r="K107" s="284"/>
      <c r="L107" s="284">
        <f>L106/M106*100</f>
        <v>0</v>
      </c>
      <c r="M107" s="284"/>
      <c r="N107" s="284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24">
        <v>1</v>
      </c>
      <c r="J108" s="284">
        <v>104</v>
      </c>
      <c r="K108" s="284"/>
      <c r="L108" s="24">
        <v>0</v>
      </c>
      <c r="M108" s="284">
        <v>92</v>
      </c>
      <c r="N108" s="284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284">
        <f>I108/J108*100</f>
        <v>0.96153846153846156</v>
      </c>
      <c r="J109" s="284"/>
      <c r="K109" s="284"/>
      <c r="L109" s="284">
        <f>L108/M108*100</f>
        <v>0</v>
      </c>
      <c r="M109" s="284"/>
      <c r="N109" s="284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24">
        <v>0</v>
      </c>
      <c r="J110" s="284">
        <v>104</v>
      </c>
      <c r="K110" s="284"/>
      <c r="L110" s="24">
        <v>0</v>
      </c>
      <c r="M110" s="284">
        <v>92</v>
      </c>
      <c r="N110" s="284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284">
        <f>I110/J110*100</f>
        <v>0</v>
      </c>
      <c r="J111" s="284"/>
      <c r="K111" s="284"/>
      <c r="L111" s="284">
        <f>L110/M110*100</f>
        <v>0</v>
      </c>
      <c r="M111" s="284"/>
      <c r="N111" s="284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24">
        <v>0</v>
      </c>
      <c r="J112" s="284">
        <v>104</v>
      </c>
      <c r="K112" s="284"/>
      <c r="L112" s="24">
        <v>0</v>
      </c>
      <c r="M112" s="284">
        <v>92</v>
      </c>
      <c r="N112" s="284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284">
        <f>I112/J112*100</f>
        <v>0</v>
      </c>
      <c r="J113" s="284"/>
      <c r="K113" s="284"/>
      <c r="L113" s="284">
        <f>L112/M112*100</f>
        <v>0</v>
      </c>
      <c r="M113" s="284"/>
      <c r="N113" s="284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24">
        <v>2</v>
      </c>
      <c r="J114" s="284">
        <v>104</v>
      </c>
      <c r="K114" s="284"/>
      <c r="L114" s="24">
        <v>1</v>
      </c>
      <c r="M114" s="284">
        <v>92</v>
      </c>
      <c r="N114" s="284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284">
        <f>I114/J114*100</f>
        <v>1.9230769230769231</v>
      </c>
      <c r="J115" s="284"/>
      <c r="K115" s="284"/>
      <c r="L115" s="284">
        <f>L114/M114*100</f>
        <v>1.0869565217391304</v>
      </c>
      <c r="M115" s="284"/>
      <c r="N115" s="284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284">
        <v>0</v>
      </c>
      <c r="J116" s="284"/>
      <c r="K116" s="284"/>
      <c r="L116" s="284">
        <v>0</v>
      </c>
      <c r="M116" s="284"/>
      <c r="N116" s="284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284"/>
      <c r="J117" s="284"/>
      <c r="K117" s="284"/>
      <c r="L117" s="284"/>
      <c r="M117" s="284"/>
      <c r="N117" s="284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27">
        <v>1052</v>
      </c>
      <c r="J118" s="284">
        <v>1052</v>
      </c>
      <c r="K118" s="284"/>
      <c r="L118" s="27">
        <v>1051</v>
      </c>
      <c r="M118" s="284">
        <v>1051</v>
      </c>
      <c r="N118" s="284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284">
        <f>I118/J118*100</f>
        <v>100</v>
      </c>
      <c r="J119" s="284"/>
      <c r="K119" s="284"/>
      <c r="L119" s="284">
        <f>L118/M118*100</f>
        <v>100</v>
      </c>
      <c r="M119" s="284"/>
      <c r="N119" s="284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24">
        <v>6</v>
      </c>
      <c r="J120" s="284">
        <v>6</v>
      </c>
      <c r="K120" s="284"/>
      <c r="L120" s="24">
        <v>7</v>
      </c>
      <c r="M120" s="284">
        <v>7</v>
      </c>
      <c r="N120" s="284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284">
        <f>I120/J120*100</f>
        <v>100</v>
      </c>
      <c r="J121" s="284"/>
      <c r="K121" s="284"/>
      <c r="L121" s="284">
        <f>L120/M120*100</f>
        <v>100</v>
      </c>
      <c r="M121" s="284"/>
      <c r="N121" s="284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24">
        <v>562</v>
      </c>
      <c r="J122" s="284">
        <v>564</v>
      </c>
      <c r="K122" s="284"/>
      <c r="L122" s="24">
        <v>543</v>
      </c>
      <c r="M122" s="284">
        <v>545</v>
      </c>
      <c r="N122" s="284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284">
        <f>I122/J122*100</f>
        <v>99.645390070921991</v>
      </c>
      <c r="J123" s="284"/>
      <c r="K123" s="284"/>
      <c r="L123" s="284">
        <f>L122/M122*100</f>
        <v>99.633027522935777</v>
      </c>
      <c r="M123" s="284"/>
      <c r="N123" s="284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24">
        <v>198</v>
      </c>
      <c r="J124" s="284">
        <v>214</v>
      </c>
      <c r="K124" s="284"/>
      <c r="L124" s="24">
        <v>183</v>
      </c>
      <c r="M124" s="284">
        <v>202</v>
      </c>
      <c r="N124" s="284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284">
        <f>I124/J124*100</f>
        <v>92.523364485981304</v>
      </c>
      <c r="J125" s="284"/>
      <c r="K125" s="284"/>
      <c r="L125" s="284">
        <f>L124/M124*100</f>
        <v>90.594059405940598</v>
      </c>
      <c r="M125" s="284"/>
      <c r="N125" s="284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24">
        <v>31</v>
      </c>
      <c r="J126" s="284">
        <v>38</v>
      </c>
      <c r="K126" s="284"/>
      <c r="L126" s="24">
        <v>38</v>
      </c>
      <c r="M126" s="284">
        <v>45</v>
      </c>
      <c r="N126" s="284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284">
        <f>I126/J126*100</f>
        <v>81.578947368421055</v>
      </c>
      <c r="J127" s="284"/>
      <c r="K127" s="284"/>
      <c r="L127" s="284">
        <f>L126/M126*100</f>
        <v>84.444444444444443</v>
      </c>
      <c r="M127" s="284"/>
      <c r="N127" s="284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24">
        <v>284</v>
      </c>
      <c r="J128" s="284">
        <v>311</v>
      </c>
      <c r="K128" s="284"/>
      <c r="L128" s="24">
        <v>271</v>
      </c>
      <c r="M128" s="284">
        <v>304</v>
      </c>
      <c r="N128" s="284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284">
        <f>I128/J128*100</f>
        <v>91.318327974276528</v>
      </c>
      <c r="J129" s="284"/>
      <c r="K129" s="284"/>
      <c r="L129" s="284">
        <f>L128/M128*100</f>
        <v>89.14473684210526</v>
      </c>
      <c r="M129" s="284"/>
      <c r="N129" s="284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24">
        <v>49</v>
      </c>
      <c r="J130" s="284">
        <v>64</v>
      </c>
      <c r="K130" s="284"/>
      <c r="L130" s="24">
        <v>53</v>
      </c>
      <c r="M130" s="284">
        <v>61</v>
      </c>
      <c r="N130" s="284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284">
        <f>I130/J130*100</f>
        <v>76.5625</v>
      </c>
      <c r="J131" s="284"/>
      <c r="K131" s="284"/>
      <c r="L131" s="284">
        <f>L130/M130*100</f>
        <v>86.885245901639337</v>
      </c>
      <c r="M131" s="284"/>
      <c r="N131" s="284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24">
        <v>6770</v>
      </c>
      <c r="J132" s="284">
        <v>6770</v>
      </c>
      <c r="K132" s="284"/>
      <c r="L132" s="24">
        <v>8103</v>
      </c>
      <c r="M132" s="284">
        <v>8103</v>
      </c>
      <c r="N132" s="284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284">
        <f>I132/J132*100</f>
        <v>100</v>
      </c>
      <c r="J133" s="284"/>
      <c r="K133" s="284"/>
      <c r="L133" s="284">
        <f>L132/M132*100</f>
        <v>100</v>
      </c>
      <c r="M133" s="284"/>
      <c r="N133" s="284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24">
        <v>514</v>
      </c>
      <c r="J134" s="284">
        <v>514</v>
      </c>
      <c r="K134" s="284"/>
      <c r="L134" s="24">
        <v>746</v>
      </c>
      <c r="M134" s="284">
        <v>746</v>
      </c>
      <c r="N134" s="284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284">
        <f>I134/J134*100</f>
        <v>100</v>
      </c>
      <c r="J135" s="284"/>
      <c r="K135" s="284"/>
      <c r="L135" s="284">
        <f>L134/M134*100</f>
        <v>100</v>
      </c>
      <c r="M135" s="284"/>
      <c r="N135" s="284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24">
        <v>279</v>
      </c>
      <c r="J136" s="284">
        <v>1196</v>
      </c>
      <c r="K136" s="284"/>
      <c r="L136" s="24">
        <v>377</v>
      </c>
      <c r="M136" s="284">
        <v>1556</v>
      </c>
      <c r="N136" s="284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284">
        <f>(I136/J136)*100</f>
        <v>23.327759197324415</v>
      </c>
      <c r="J137" s="284"/>
      <c r="K137" s="284"/>
      <c r="L137" s="284">
        <f>L136/M136*100</f>
        <v>24.228791773778919</v>
      </c>
      <c r="M137" s="284"/>
      <c r="N137" s="284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24">
        <v>954</v>
      </c>
      <c r="J138" s="284">
        <v>3585</v>
      </c>
      <c r="K138" s="284"/>
      <c r="L138" s="24">
        <v>1103</v>
      </c>
      <c r="M138" s="284">
        <v>4521</v>
      </c>
      <c r="N138" s="284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284">
        <f>I138/J138*100</f>
        <v>26.610878661087867</v>
      </c>
      <c r="J139" s="284"/>
      <c r="K139" s="284"/>
      <c r="L139" s="284">
        <f>L138/M138*100</f>
        <v>24.397257243972572</v>
      </c>
      <c r="M139" s="284"/>
      <c r="N139" s="284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24">
        <v>588</v>
      </c>
      <c r="J140" s="284">
        <v>2494</v>
      </c>
      <c r="K140" s="284"/>
      <c r="L140" s="24">
        <v>610</v>
      </c>
      <c r="M140" s="284">
        <v>2776</v>
      </c>
      <c r="N140" s="284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284">
        <f>I140/J140*100</f>
        <v>23.576583801122695</v>
      </c>
      <c r="J141" s="284"/>
      <c r="K141" s="284"/>
      <c r="L141" s="284">
        <f>L140/M140*100</f>
        <v>21.97406340057637</v>
      </c>
      <c r="M141" s="284"/>
      <c r="N141" s="284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24">
        <v>91</v>
      </c>
      <c r="J142" s="284">
        <v>391</v>
      </c>
      <c r="K142" s="284"/>
      <c r="L142" s="24">
        <v>93</v>
      </c>
      <c r="M142" s="284">
        <v>415</v>
      </c>
      <c r="N142" s="284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284">
        <f>I142/J142*100</f>
        <v>23.273657289002557</v>
      </c>
      <c r="J143" s="284"/>
      <c r="K143" s="284"/>
      <c r="L143" s="284">
        <f>L142/M142*100</f>
        <v>22.409638554216869</v>
      </c>
      <c r="M143" s="284"/>
      <c r="N143" s="284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24">
        <v>0</v>
      </c>
      <c r="J144" s="284">
        <v>25</v>
      </c>
      <c r="K144" s="284"/>
      <c r="L144" s="24">
        <v>0</v>
      </c>
      <c r="M144" s="284">
        <v>24</v>
      </c>
      <c r="N144" s="284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284">
        <f>I144/J144*100</f>
        <v>0</v>
      </c>
      <c r="J145" s="284"/>
      <c r="K145" s="284"/>
      <c r="L145" s="284">
        <f>L144/M144*100</f>
        <v>0</v>
      </c>
      <c r="M145" s="284"/>
      <c r="N145" s="284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24">
        <v>775</v>
      </c>
      <c r="J146" s="284">
        <v>916</v>
      </c>
      <c r="K146" s="284"/>
      <c r="L146" s="24">
        <v>848</v>
      </c>
      <c r="M146" s="284">
        <v>1204</v>
      </c>
      <c r="N146" s="284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284">
        <f>I146/J146*100</f>
        <v>84.606986899563324</v>
      </c>
      <c r="J147" s="284"/>
      <c r="K147" s="284"/>
      <c r="L147" s="284">
        <f>L146/M146*100</f>
        <v>70.431893687707642</v>
      </c>
      <c r="M147" s="284"/>
      <c r="N147" s="284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24">
        <v>100949</v>
      </c>
      <c r="J148" s="284">
        <v>100949</v>
      </c>
      <c r="K148" s="284"/>
      <c r="L148" s="24">
        <v>73882</v>
      </c>
      <c r="M148" s="284">
        <v>73882</v>
      </c>
      <c r="N148" s="284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284">
        <f>I148/J148*100</f>
        <v>100</v>
      </c>
      <c r="J149" s="284"/>
      <c r="K149" s="284"/>
      <c r="L149" s="284">
        <f>L148/M148*100</f>
        <v>100</v>
      </c>
      <c r="M149" s="284"/>
      <c r="N149" s="284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24">
        <v>5470</v>
      </c>
      <c r="J150" s="284">
        <v>5470</v>
      </c>
      <c r="K150" s="284"/>
      <c r="L150" s="24">
        <v>5546</v>
      </c>
      <c r="M150" s="284">
        <v>5546</v>
      </c>
      <c r="N150" s="284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284">
        <f>I150/J150*100</f>
        <v>100</v>
      </c>
      <c r="J151" s="284"/>
      <c r="K151" s="284"/>
      <c r="L151" s="284">
        <f>L150/M150*100</f>
        <v>100</v>
      </c>
      <c r="M151" s="284"/>
      <c r="N151" s="284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24">
        <v>0</v>
      </c>
      <c r="J152" s="284">
        <v>0</v>
      </c>
      <c r="K152" s="284"/>
      <c r="L152" s="24">
        <v>0</v>
      </c>
      <c r="M152" s="284">
        <v>0</v>
      </c>
      <c r="N152" s="284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284" t="e">
        <f>I152/J152*100</f>
        <v>#DIV/0!</v>
      </c>
      <c r="J153" s="284"/>
      <c r="K153" s="284"/>
      <c r="L153" s="284" t="e">
        <f>L152/M152*100</f>
        <v>#DIV/0!</v>
      </c>
      <c r="M153" s="284"/>
      <c r="N153" s="284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24">
        <v>23</v>
      </c>
      <c r="J154" s="284">
        <v>23</v>
      </c>
      <c r="K154" s="284"/>
      <c r="L154" s="24">
        <v>33</v>
      </c>
      <c r="M154" s="284">
        <v>33</v>
      </c>
      <c r="N154" s="284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284">
        <f>I154/J154*100</f>
        <v>100</v>
      </c>
      <c r="J155" s="284"/>
      <c r="K155" s="284"/>
      <c r="L155" s="284">
        <f>L154/M154*100</f>
        <v>100</v>
      </c>
      <c r="M155" s="284"/>
      <c r="N155" s="284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24">
        <v>51</v>
      </c>
      <c r="J156" s="284">
        <v>51</v>
      </c>
      <c r="K156" s="284"/>
      <c r="L156" s="24">
        <v>106</v>
      </c>
      <c r="M156" s="284">
        <v>106</v>
      </c>
      <c r="N156" s="284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284">
        <f>I156/J156*100</f>
        <v>100</v>
      </c>
      <c r="J157" s="284"/>
      <c r="K157" s="284"/>
      <c r="L157" s="284">
        <f>L156/M156*100</f>
        <v>100</v>
      </c>
      <c r="M157" s="284"/>
      <c r="N157" s="284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24">
        <v>4</v>
      </c>
      <c r="J158" s="284">
        <v>4</v>
      </c>
      <c r="K158" s="284"/>
      <c r="L158" s="24">
        <v>6</v>
      </c>
      <c r="M158" s="284">
        <v>6</v>
      </c>
      <c r="N158" s="284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284">
        <f>I158/J158*100</f>
        <v>100</v>
      </c>
      <c r="J159" s="284"/>
      <c r="K159" s="284"/>
      <c r="L159" s="284">
        <f>L158/M158*100</f>
        <v>100</v>
      </c>
      <c r="M159" s="284"/>
      <c r="N159" s="284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24">
        <v>17</v>
      </c>
      <c r="J160" s="284">
        <v>18</v>
      </c>
      <c r="K160" s="284"/>
      <c r="L160" s="24">
        <v>17</v>
      </c>
      <c r="M160" s="284">
        <v>17</v>
      </c>
      <c r="N160" s="284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284">
        <f>I160/J160*100</f>
        <v>94.444444444444443</v>
      </c>
      <c r="J161" s="284"/>
      <c r="K161" s="284"/>
      <c r="L161" s="284">
        <f>L160/M160*100</f>
        <v>100</v>
      </c>
      <c r="M161" s="284"/>
      <c r="N161" s="284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24">
        <v>0</v>
      </c>
      <c r="J162" s="284">
        <v>0</v>
      </c>
      <c r="K162" s="284"/>
      <c r="L162" s="24">
        <v>0</v>
      </c>
      <c r="M162" s="284">
        <v>0</v>
      </c>
      <c r="N162" s="284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284" t="e">
        <f>I162/J162*100</f>
        <v>#DIV/0!</v>
      </c>
      <c r="J163" s="284"/>
      <c r="K163" s="284"/>
      <c r="L163" s="284" t="e">
        <f>L162/M162*100</f>
        <v>#DIV/0!</v>
      </c>
      <c r="M163" s="284"/>
      <c r="N163" s="284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24">
        <v>510</v>
      </c>
      <c r="J164" s="284">
        <v>435</v>
      </c>
      <c r="K164" s="284"/>
      <c r="L164" s="24">
        <v>1005</v>
      </c>
      <c r="M164" s="284">
        <v>936</v>
      </c>
      <c r="N164" s="284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284">
        <f>I164/J164*100</f>
        <v>117.24137931034481</v>
      </c>
      <c r="J165" s="284"/>
      <c r="K165" s="284"/>
      <c r="L165" s="284">
        <f>L164/M164*100</f>
        <v>107.37179487179486</v>
      </c>
      <c r="M165" s="284"/>
      <c r="N165" s="284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24">
        <v>4</v>
      </c>
      <c r="J166" s="284">
        <v>4</v>
      </c>
      <c r="K166" s="284"/>
      <c r="L166" s="24">
        <v>4</v>
      </c>
      <c r="M166" s="284">
        <v>4</v>
      </c>
      <c r="N166" s="284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284">
        <f>I166/J166*100</f>
        <v>100</v>
      </c>
      <c r="J167" s="284"/>
      <c r="K167" s="284"/>
      <c r="L167" s="284">
        <f>L166/M166*100</f>
        <v>100</v>
      </c>
      <c r="M167" s="284"/>
      <c r="N167" s="284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24">
        <v>1</v>
      </c>
      <c r="J168" s="284">
        <v>4</v>
      </c>
      <c r="K168" s="284"/>
      <c r="L168" s="24">
        <v>1</v>
      </c>
      <c r="M168" s="284">
        <v>4</v>
      </c>
      <c r="N168" s="284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284">
        <f>I168/J168*100</f>
        <v>25</v>
      </c>
      <c r="J169" s="284"/>
      <c r="K169" s="284"/>
      <c r="L169" s="288">
        <f>L168/M168*100</f>
        <v>25</v>
      </c>
      <c r="M169" s="288"/>
      <c r="N169" s="288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24">
        <v>3</v>
      </c>
      <c r="J170" s="284">
        <v>3</v>
      </c>
      <c r="K170" s="284"/>
      <c r="L170" s="24">
        <v>3</v>
      </c>
      <c r="M170" s="284">
        <v>3</v>
      </c>
      <c r="N170" s="284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284">
        <f>I170/J170*100</f>
        <v>100</v>
      </c>
      <c r="J171" s="284"/>
      <c r="K171" s="284"/>
      <c r="L171" s="284">
        <f>L170/M170*100</f>
        <v>100</v>
      </c>
      <c r="M171" s="284"/>
      <c r="N171" s="284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24">
        <v>1</v>
      </c>
      <c r="J172" s="284">
        <v>1</v>
      </c>
      <c r="K172" s="284"/>
      <c r="L172" s="24">
        <v>1</v>
      </c>
      <c r="M172" s="284">
        <v>1</v>
      </c>
      <c r="N172" s="284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284">
        <f>I172/J172*100</f>
        <v>100</v>
      </c>
      <c r="J173" s="284"/>
      <c r="K173" s="284"/>
      <c r="L173" s="284">
        <f>L172/M172*100</f>
        <v>100</v>
      </c>
      <c r="M173" s="284"/>
      <c r="N173" s="284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289">
        <v>0</v>
      </c>
      <c r="J174" s="290"/>
      <c r="K174" s="291"/>
      <c r="L174" s="289">
        <v>0</v>
      </c>
      <c r="M174" s="290"/>
      <c r="N174" s="291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292"/>
      <c r="J175" s="293"/>
      <c r="K175" s="294"/>
      <c r="L175" s="292"/>
      <c r="M175" s="293"/>
      <c r="N175" s="294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289">
        <v>1</v>
      </c>
      <c r="J176" s="290"/>
      <c r="K176" s="291"/>
      <c r="L176" s="289">
        <v>1</v>
      </c>
      <c r="M176" s="290"/>
      <c r="N176" s="291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292"/>
      <c r="J177" s="293"/>
      <c r="K177" s="294"/>
      <c r="L177" s="292"/>
      <c r="M177" s="293"/>
      <c r="N177" s="294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28">
        <f>391-(391*0.25)</f>
        <v>293.25</v>
      </c>
      <c r="J178" s="284">
        <f>325+35</f>
        <v>360</v>
      </c>
      <c r="K178" s="284"/>
      <c r="L178" s="28">
        <f>405-(405*0.25)</f>
        <v>303.75</v>
      </c>
      <c r="M178" s="284">
        <f>340+33</f>
        <v>373</v>
      </c>
      <c r="N178" s="284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284">
        <f>I178/J178*100</f>
        <v>81.458333333333329</v>
      </c>
      <c r="J179" s="284"/>
      <c r="K179" s="284"/>
      <c r="L179" s="284">
        <f>L178/M178*100</f>
        <v>81.434316353887397</v>
      </c>
      <c r="M179" s="284"/>
      <c r="N179" s="284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24">
        <v>2731</v>
      </c>
      <c r="J180" s="295">
        <f>24*8*16</f>
        <v>3072</v>
      </c>
      <c r="K180" s="297"/>
      <c r="L180" s="24">
        <v>2952</v>
      </c>
      <c r="M180" s="295">
        <f>24*8*16</f>
        <v>3072</v>
      </c>
      <c r="N180" s="297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295">
        <f>I180/J180*100</f>
        <v>88.899739583333343</v>
      </c>
      <c r="J181" s="296"/>
      <c r="K181" s="297"/>
      <c r="L181" s="295">
        <f>L180/M180*100</f>
        <v>96.09375</v>
      </c>
      <c r="M181" s="296"/>
      <c r="N181" s="297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27">
        <v>11</v>
      </c>
      <c r="J182" s="295">
        <v>7432</v>
      </c>
      <c r="K182" s="297"/>
      <c r="L182" s="27">
        <v>12</v>
      </c>
      <c r="M182" s="295">
        <v>7554</v>
      </c>
      <c r="N182" s="297"/>
      <c r="O182" s="16"/>
      <c r="P182" s="79"/>
      <c r="Q182" s="79"/>
      <c r="R182" s="16"/>
      <c r="S182" s="79"/>
      <c r="T182" s="79"/>
      <c r="U182" s="16"/>
      <c r="V182" s="79"/>
      <c r="W182" s="79"/>
      <c r="X182" s="16"/>
      <c r="Y182" s="79"/>
      <c r="Z182" s="79"/>
      <c r="AA182" s="16"/>
      <c r="AB182" s="79"/>
      <c r="AC182" s="79"/>
      <c r="AD182" s="16"/>
      <c r="AE182" s="79"/>
      <c r="AF182" s="79"/>
      <c r="AG182" s="16"/>
      <c r="AH182" s="79"/>
      <c r="AI182" s="79"/>
      <c r="AJ182" s="16"/>
      <c r="AK182" s="79"/>
      <c r="AL182" s="79"/>
      <c r="AM182" s="16"/>
      <c r="AN182" s="79"/>
      <c r="AO182" s="79"/>
      <c r="AP182" s="16"/>
      <c r="AQ182" s="79"/>
      <c r="AR182" s="79"/>
      <c r="AS182" s="16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295">
        <f>I182/J182*100</f>
        <v>0.1480086114101184</v>
      </c>
      <c r="J183" s="296"/>
      <c r="K183" s="297"/>
      <c r="L183" s="295">
        <f>L182/M182*100</f>
        <v>0.15885623510722796</v>
      </c>
      <c r="M183" s="296"/>
      <c r="N183" s="297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24">
        <v>12</v>
      </c>
      <c r="J184" s="295">
        <v>12</v>
      </c>
      <c r="K184" s="297"/>
      <c r="L184" s="24">
        <v>6</v>
      </c>
      <c r="M184" s="295">
        <v>33</v>
      </c>
      <c r="N184" s="297"/>
      <c r="O184" s="16"/>
      <c r="P184" s="79"/>
      <c r="Q184" s="79"/>
      <c r="R184" s="16"/>
      <c r="S184" s="79"/>
      <c r="T184" s="79"/>
      <c r="U184" s="16"/>
      <c r="V184" s="79"/>
      <c r="W184" s="79"/>
      <c r="X184" s="16"/>
      <c r="Y184" s="79"/>
      <c r="Z184" s="79"/>
      <c r="AA184" s="16"/>
      <c r="AB184" s="79"/>
      <c r="AC184" s="79"/>
      <c r="AD184" s="16"/>
      <c r="AE184" s="79"/>
      <c r="AF184" s="79"/>
      <c r="AG184" s="16"/>
      <c r="AH184" s="79"/>
      <c r="AI184" s="79"/>
      <c r="AJ184" s="16"/>
      <c r="AK184" s="79"/>
      <c r="AL184" s="79"/>
      <c r="AM184" s="16"/>
      <c r="AN184" s="79"/>
      <c r="AO184" s="79"/>
      <c r="AP184" s="16"/>
      <c r="AQ184" s="79"/>
      <c r="AR184" s="79"/>
      <c r="AS184" s="16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295">
        <f>I184/J184*100</f>
        <v>100</v>
      </c>
      <c r="J185" s="296"/>
      <c r="K185" s="297"/>
      <c r="L185" s="295">
        <f>L184/M184*100</f>
        <v>18.181818181818183</v>
      </c>
      <c r="M185" s="296"/>
      <c r="N185" s="297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24">
        <v>12</v>
      </c>
      <c r="J186" s="295">
        <v>12</v>
      </c>
      <c r="K186" s="297"/>
      <c r="L186" s="24">
        <v>6</v>
      </c>
      <c r="M186" s="295">
        <v>66</v>
      </c>
      <c r="N186" s="297"/>
      <c r="O186" s="16"/>
      <c r="P186" s="79"/>
      <c r="Q186" s="79"/>
      <c r="R186" s="16"/>
      <c r="S186" s="79"/>
      <c r="T186" s="79"/>
      <c r="U186" s="16"/>
      <c r="V186" s="79"/>
      <c r="W186" s="79"/>
      <c r="X186" s="16"/>
      <c r="Y186" s="79"/>
      <c r="Z186" s="79"/>
      <c r="AA186" s="16"/>
      <c r="AB186" s="79"/>
      <c r="AC186" s="79"/>
      <c r="AD186" s="16"/>
      <c r="AE186" s="79"/>
      <c r="AF186" s="79"/>
      <c r="AG186" s="16"/>
      <c r="AH186" s="79"/>
      <c r="AI186" s="79"/>
      <c r="AJ186" s="16"/>
      <c r="AK186" s="79"/>
      <c r="AL186" s="79"/>
      <c r="AM186" s="16"/>
      <c r="AN186" s="79"/>
      <c r="AO186" s="79"/>
      <c r="AP186" s="16"/>
      <c r="AQ186" s="79"/>
      <c r="AR186" s="79"/>
      <c r="AS186" s="16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295">
        <f>I186/J186*100</f>
        <v>100</v>
      </c>
      <c r="J187" s="296"/>
      <c r="K187" s="297"/>
      <c r="L187" s="295">
        <f>L186/M186*100</f>
        <v>9.0909090909090917</v>
      </c>
      <c r="M187" s="296"/>
      <c r="N187" s="297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78" t="s">
        <v>10</v>
      </c>
      <c r="M6" s="78"/>
      <c r="N6" s="78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20">
        <v>1</v>
      </c>
      <c r="J8" s="299">
        <v>905</v>
      </c>
      <c r="K8" s="299"/>
      <c r="L8" s="20">
        <v>1</v>
      </c>
      <c r="M8" s="299">
        <v>749</v>
      </c>
      <c r="N8" s="299"/>
      <c r="O8" s="16"/>
      <c r="P8" s="158"/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298">
        <f>(I8/J8)*100</f>
        <v>0.11049723756906078</v>
      </c>
      <c r="J9" s="298"/>
      <c r="K9" s="298"/>
      <c r="L9" s="298">
        <f>(L8/M8)*100</f>
        <v>0.13351134846461948</v>
      </c>
      <c r="M9" s="298"/>
      <c r="N9" s="298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21">
        <v>27</v>
      </c>
      <c r="J10" s="299">
        <v>905</v>
      </c>
      <c r="K10" s="299"/>
      <c r="L10" s="21">
        <v>30</v>
      </c>
      <c r="M10" s="299">
        <v>749</v>
      </c>
      <c r="N10" s="299"/>
      <c r="O10" s="16"/>
      <c r="P10" s="158"/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300">
        <f>(I10/J10)*100</f>
        <v>2.9834254143646408</v>
      </c>
      <c r="J11" s="300"/>
      <c r="K11" s="300"/>
      <c r="L11" s="301">
        <f>(L10/M10)*100</f>
        <v>4.0053404539385848</v>
      </c>
      <c r="M11" s="301"/>
      <c r="N11" s="301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22">
        <v>2</v>
      </c>
      <c r="J12" s="302">
        <v>1074</v>
      </c>
      <c r="K12" s="302"/>
      <c r="L12" s="21">
        <v>1</v>
      </c>
      <c r="M12" s="302">
        <v>747</v>
      </c>
      <c r="N12" s="302"/>
      <c r="O12" s="16"/>
      <c r="P12" s="158"/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300">
        <f>(I12/J12)*100</f>
        <v>0.18621973929236499</v>
      </c>
      <c r="J13" s="300"/>
      <c r="K13" s="300"/>
      <c r="L13" s="300">
        <f>(L12/M12)*100</f>
        <v>0.13386880856760375</v>
      </c>
      <c r="M13" s="300"/>
      <c r="N13" s="300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21">
        <v>15</v>
      </c>
      <c r="J14" s="299">
        <v>933</v>
      </c>
      <c r="K14" s="299"/>
      <c r="L14" s="21">
        <v>24</v>
      </c>
      <c r="M14" s="299">
        <v>697</v>
      </c>
      <c r="N14" s="299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300">
        <f>(I14/J14)*1000</f>
        <v>16.077170418006428</v>
      </c>
      <c r="J15" s="300"/>
      <c r="K15" s="300"/>
      <c r="L15" s="300">
        <f>(L14/M14)*1000</f>
        <v>34.433285509325678</v>
      </c>
      <c r="M15" s="300"/>
      <c r="N15" s="300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21">
        <v>4</v>
      </c>
      <c r="J16" s="299">
        <v>905</v>
      </c>
      <c r="K16" s="299"/>
      <c r="L16" s="21">
        <v>5</v>
      </c>
      <c r="M16" s="299">
        <v>749</v>
      </c>
      <c r="N16" s="299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300">
        <f>(I16/J16)*100</f>
        <v>0.44198895027624313</v>
      </c>
      <c r="J17" s="300"/>
      <c r="K17" s="300"/>
      <c r="L17" s="300">
        <f>(L16/M16)*100</f>
        <v>0.66755674232309747</v>
      </c>
      <c r="M17" s="300"/>
      <c r="N17" s="300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21">
        <v>0</v>
      </c>
      <c r="J18" s="299">
        <v>905</v>
      </c>
      <c r="K18" s="299"/>
      <c r="L18" s="21">
        <v>0</v>
      </c>
      <c r="M18" s="299">
        <v>749</v>
      </c>
      <c r="N18" s="299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303">
        <f>(I18/J18)*100</f>
        <v>0</v>
      </c>
      <c r="J19" s="303"/>
      <c r="K19" s="303"/>
      <c r="L19" s="303">
        <f>(L18/M18)*100</f>
        <v>0</v>
      </c>
      <c r="M19" s="303"/>
      <c r="N19" s="303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21">
        <v>0</v>
      </c>
      <c r="J20" s="299">
        <v>905</v>
      </c>
      <c r="K20" s="299"/>
      <c r="L20" s="21">
        <v>0</v>
      </c>
      <c r="M20" s="299">
        <v>749</v>
      </c>
      <c r="N20" s="299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303">
        <f>(I20/J20)*100</f>
        <v>0</v>
      </c>
      <c r="J21" s="303"/>
      <c r="K21" s="303"/>
      <c r="L21" s="303">
        <f>(L20/M20)*100</f>
        <v>0</v>
      </c>
      <c r="M21" s="303"/>
      <c r="N21" s="303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21">
        <v>1</v>
      </c>
      <c r="J22" s="299">
        <v>905</v>
      </c>
      <c r="K22" s="299"/>
      <c r="L22" s="21">
        <v>1</v>
      </c>
      <c r="M22" s="299">
        <v>749</v>
      </c>
      <c r="N22" s="299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300">
        <f>(I22/J22)*100</f>
        <v>0.11049723756906078</v>
      </c>
      <c r="J23" s="300"/>
      <c r="K23" s="300"/>
      <c r="L23" s="300">
        <f>(L22/M22)*100</f>
        <v>0.13351134846461948</v>
      </c>
      <c r="M23" s="300"/>
      <c r="N23" s="300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21">
        <v>9</v>
      </c>
      <c r="J24" s="299">
        <v>905</v>
      </c>
      <c r="K24" s="299"/>
      <c r="L24" s="21">
        <v>12</v>
      </c>
      <c r="M24" s="299">
        <v>577</v>
      </c>
      <c r="N24" s="299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304">
        <f>(I24/J24)*100</f>
        <v>0.99447513812154686</v>
      </c>
      <c r="J25" s="305"/>
      <c r="K25" s="306"/>
      <c r="L25" s="304">
        <f>(L24/M24)*100</f>
        <v>2.0797227036395149</v>
      </c>
      <c r="M25" s="305"/>
      <c r="N25" s="306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21">
        <v>8</v>
      </c>
      <c r="J26" s="285">
        <v>1829</v>
      </c>
      <c r="K26" s="287"/>
      <c r="L26" s="21">
        <v>8</v>
      </c>
      <c r="M26" s="285">
        <v>1519</v>
      </c>
      <c r="N26" s="287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300">
        <f>(I26/J26)*1000</f>
        <v>4.3739748496446147</v>
      </c>
      <c r="J27" s="300"/>
      <c r="K27" s="300"/>
      <c r="L27" s="300">
        <f>(L26/M26)*1000</f>
        <v>5.2666227781435149</v>
      </c>
      <c r="M27" s="300"/>
      <c r="N27" s="300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21">
        <v>0</v>
      </c>
      <c r="J28" s="299">
        <v>905</v>
      </c>
      <c r="K28" s="299"/>
      <c r="L28" s="21">
        <v>0</v>
      </c>
      <c r="M28" s="299">
        <v>749</v>
      </c>
      <c r="N28" s="299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303">
        <f>(I28/J28)*100</f>
        <v>0</v>
      </c>
      <c r="J29" s="303"/>
      <c r="K29" s="303"/>
      <c r="L29" s="303">
        <f>(L28/M28)*100</f>
        <v>0</v>
      </c>
      <c r="M29" s="303"/>
      <c r="N29" s="303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21">
        <v>903</v>
      </c>
      <c r="J30" s="299">
        <v>905</v>
      </c>
      <c r="K30" s="299"/>
      <c r="L30" s="21">
        <v>749</v>
      </c>
      <c r="M30" s="299">
        <v>749</v>
      </c>
      <c r="N30" s="299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304">
        <f>(I30/J30)*100</f>
        <v>99.779005524861873</v>
      </c>
      <c r="J31" s="305"/>
      <c r="K31" s="306"/>
      <c r="L31" s="285">
        <f>(L30/M30)*100</f>
        <v>100</v>
      </c>
      <c r="M31" s="286"/>
      <c r="N31" s="287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7">
        <v>22</v>
      </c>
      <c r="J32" s="307">
        <v>627</v>
      </c>
      <c r="K32" s="308"/>
      <c r="L32" s="21">
        <f>606-582</f>
        <v>24</v>
      </c>
      <c r="M32" s="285">
        <v>606</v>
      </c>
      <c r="N32" s="287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304">
        <f>(I32/J32)*100</f>
        <v>3.5087719298245612</v>
      </c>
      <c r="J33" s="305"/>
      <c r="K33" s="306"/>
      <c r="L33" s="304">
        <f>(L32/M32)*100</f>
        <v>3.9603960396039604</v>
      </c>
      <c r="M33" s="305"/>
      <c r="N33" s="306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21">
        <v>15</v>
      </c>
      <c r="J34" s="285">
        <v>120</v>
      </c>
      <c r="K34" s="287"/>
      <c r="L34" s="21">
        <v>37</v>
      </c>
      <c r="M34" s="285">
        <v>287</v>
      </c>
      <c r="N34" s="287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300">
        <f>(I34/J34)*100</f>
        <v>12.5</v>
      </c>
      <c r="J35" s="300"/>
      <c r="K35" s="300"/>
      <c r="L35" s="300">
        <f>(L34/M34)*100</f>
        <v>12.89198606271777</v>
      </c>
      <c r="M35" s="300"/>
      <c r="N35" s="300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6">
        <v>178</v>
      </c>
      <c r="J36" s="158">
        <v>265</v>
      </c>
      <c r="K36" s="159"/>
      <c r="L36" s="16">
        <v>221</v>
      </c>
      <c r="M36" s="158">
        <v>234</v>
      </c>
      <c r="N36" s="159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79">
        <f>(I36/J36)*100</f>
        <v>67.169811320754718</v>
      </c>
      <c r="J37" s="79"/>
      <c r="K37" s="79"/>
      <c r="L37" s="79">
        <f>(L36/M36)*100</f>
        <v>94.444444444444443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6">
        <v>13</v>
      </c>
      <c r="J38" s="158">
        <v>905</v>
      </c>
      <c r="K38" s="159"/>
      <c r="L38" s="16">
        <v>7</v>
      </c>
      <c r="M38" s="158">
        <v>749</v>
      </c>
      <c r="N38" s="159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79">
        <f>(I38/J38)*100</f>
        <v>1.4364640883977902</v>
      </c>
      <c r="J39" s="79"/>
      <c r="K39" s="79"/>
      <c r="L39" s="79">
        <f>(L38/M38)*100</f>
        <v>0.93457943925233633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6">
        <v>222</v>
      </c>
      <c r="J40" s="158">
        <v>8105</v>
      </c>
      <c r="K40" s="159"/>
      <c r="L40" s="16">
        <v>191</v>
      </c>
      <c r="M40" s="158">
        <v>7544</v>
      </c>
      <c r="N40" s="159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79">
        <f>(I40/J40)*100</f>
        <v>2.7390499691548427</v>
      </c>
      <c r="J41" s="79"/>
      <c r="K41" s="79"/>
      <c r="L41" s="79">
        <f>(L40/M40)*100</f>
        <v>2.531813361611877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6">
        <v>764</v>
      </c>
      <c r="J42" s="158">
        <v>764</v>
      </c>
      <c r="K42" s="159"/>
      <c r="L42" s="16">
        <v>685</v>
      </c>
      <c r="M42" s="158">
        <v>685</v>
      </c>
      <c r="N42" s="159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79">
        <f>(I42/J42)*100</f>
        <v>100</v>
      </c>
      <c r="J43" s="79"/>
      <c r="K43" s="79"/>
      <c r="L43" s="79">
        <f>(L42/M42)*100</f>
        <v>100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6">
        <v>135</v>
      </c>
      <c r="J44" s="158">
        <v>135</v>
      </c>
      <c r="K44" s="159"/>
      <c r="L44" s="16">
        <v>101</v>
      </c>
      <c r="M44" s="158">
        <v>101</v>
      </c>
      <c r="N44" s="159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79">
        <f>(I44/J44)*100</f>
        <v>100</v>
      </c>
      <c r="J45" s="79"/>
      <c r="K45" s="79"/>
      <c r="L45" s="79">
        <f>(L44/M44)*100</f>
        <v>100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6">
        <v>5716</v>
      </c>
      <c r="J46" s="158">
        <v>8105</v>
      </c>
      <c r="K46" s="159"/>
      <c r="L46" s="16">
        <v>5416</v>
      </c>
      <c r="M46" s="158">
        <v>7544</v>
      </c>
      <c r="N46" s="159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79">
        <f>(I46/J46)*100</f>
        <v>70.52436767427514</v>
      </c>
      <c r="J47" s="79"/>
      <c r="K47" s="79"/>
      <c r="L47" s="79">
        <f>(L46/M46)*100</f>
        <v>71.792152704135731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21">
        <v>5543</v>
      </c>
      <c r="J48" s="309">
        <v>8105</v>
      </c>
      <c r="K48" s="287"/>
      <c r="L48" s="21">
        <v>5241</v>
      </c>
      <c r="M48" s="309">
        <v>7544</v>
      </c>
      <c r="N48" s="287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303">
        <f>(I48/J48)*100</f>
        <v>68.389882788402218</v>
      </c>
      <c r="J49" s="303"/>
      <c r="K49" s="303"/>
      <c r="L49" s="303">
        <f>(L48/M48)*100</f>
        <v>69.472428419936378</v>
      </c>
      <c r="M49" s="303"/>
      <c r="N49" s="303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79">
        <f>I50/(J50*K50)</f>
        <v>9.9570024570024565</v>
      </c>
      <c r="J51" s="79"/>
      <c r="K51" s="79"/>
      <c r="L51" s="79">
        <f>L50/(M50*N50)</f>
        <v>10.731152204836416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>
        <v>21</v>
      </c>
      <c r="J52" s="195"/>
      <c r="K52" s="196"/>
      <c r="L52" s="194">
        <v>20</v>
      </c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23">
        <v>8105</v>
      </c>
      <c r="J54" s="285">
        <v>8448</v>
      </c>
      <c r="K54" s="287"/>
      <c r="L54" s="16">
        <v>7544</v>
      </c>
      <c r="M54" s="158">
        <v>9455</v>
      </c>
      <c r="N54" s="159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303">
        <f>(I54/J54)*100</f>
        <v>95.939867424242422</v>
      </c>
      <c r="J55" s="303"/>
      <c r="K55" s="303"/>
      <c r="L55" s="79">
        <f t="shared" ref="L55" si="0">(L54/M54)*100</f>
        <v>79.788471708090952</v>
      </c>
      <c r="M55" s="79"/>
      <c r="N55" s="79"/>
      <c r="O55" s="79" t="e">
        <f t="shared" ref="O55" si="1">(O54/P54)*100</f>
        <v>#DIV/0!</v>
      </c>
      <c r="P55" s="79"/>
      <c r="Q55" s="79"/>
      <c r="R55" s="79" t="e">
        <f t="shared" ref="R55" si="2">(R54/S54)*100</f>
        <v>#DIV/0!</v>
      </c>
      <c r="S55" s="79"/>
      <c r="T55" s="79"/>
      <c r="U55" s="79" t="e">
        <f t="shared" ref="U55" si="3">(U54/V54)*100</f>
        <v>#DIV/0!</v>
      </c>
      <c r="V55" s="79"/>
      <c r="W55" s="79"/>
      <c r="X55" s="79" t="e">
        <f t="shared" ref="X55" si="4">(X54/Y54)*100</f>
        <v>#DIV/0!</v>
      </c>
      <c r="Y55" s="79"/>
      <c r="Z55" s="79"/>
      <c r="AA55" s="79" t="e">
        <f t="shared" ref="AA55" si="5">(AA54/AB54)*100</f>
        <v>#DIV/0!</v>
      </c>
      <c r="AB55" s="79"/>
      <c r="AC55" s="79"/>
      <c r="AD55" s="79" t="e">
        <f t="shared" ref="AD55" si="6">(AD54/AE54)*100</f>
        <v>#DIV/0!</v>
      </c>
      <c r="AE55" s="79"/>
      <c r="AF55" s="79"/>
      <c r="AG55" s="79" t="e">
        <f t="shared" ref="AG55" si="7">(AG54/AH54)*100</f>
        <v>#DIV/0!</v>
      </c>
      <c r="AH55" s="79"/>
      <c r="AI55" s="79"/>
      <c r="AJ55" s="79" t="e">
        <f t="shared" ref="AJ55" si="8">(AJ54/AK54)*100</f>
        <v>#DIV/0!</v>
      </c>
      <c r="AK55" s="79"/>
      <c r="AL55" s="79"/>
      <c r="AM55" s="79" t="e">
        <f t="shared" ref="AM55" si="9">(AM54/AN54)*100</f>
        <v>#DIV/0!</v>
      </c>
      <c r="AN55" s="79"/>
      <c r="AO55" s="79"/>
      <c r="AP55" s="79" t="e">
        <f t="shared" ref="AP55" si="10">(AP54/AQ54)*100</f>
        <v>#DIV/0!</v>
      </c>
      <c r="AQ55" s="79"/>
      <c r="AR55" s="79"/>
      <c r="AS55" s="79" t="e">
        <f t="shared" ref="AS55" si="11"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23">
        <v>308</v>
      </c>
      <c r="J56" s="285">
        <v>2730</v>
      </c>
      <c r="K56" s="287"/>
      <c r="L56" s="23">
        <v>267</v>
      </c>
      <c r="M56" s="285">
        <v>2599</v>
      </c>
      <c r="N56" s="287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303">
        <f>(I56/J56)*100</f>
        <v>11.282051282051283</v>
      </c>
      <c r="J57" s="303"/>
      <c r="K57" s="303"/>
      <c r="L57" s="303">
        <f>(L56/M56)*100</f>
        <v>10.27318199307426</v>
      </c>
      <c r="M57" s="303"/>
      <c r="N57" s="303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21">
        <v>1949</v>
      </c>
      <c r="J58" s="285">
        <v>1949</v>
      </c>
      <c r="K58" s="287"/>
      <c r="L58" s="21">
        <v>1883</v>
      </c>
      <c r="M58" s="285">
        <v>1883</v>
      </c>
      <c r="N58" s="287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303">
        <f>(I58/J58)*100</f>
        <v>100</v>
      </c>
      <c r="J59" s="303"/>
      <c r="K59" s="303"/>
      <c r="L59" s="303">
        <f>(L58/M58)*100</f>
        <v>100</v>
      </c>
      <c r="M59" s="303"/>
      <c r="N59" s="303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6">
        <v>887</v>
      </c>
      <c r="J60" s="158">
        <v>1949</v>
      </c>
      <c r="K60" s="159"/>
      <c r="L60" s="16">
        <v>746</v>
      </c>
      <c r="M60" s="158">
        <v>1883</v>
      </c>
      <c r="N60" s="159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79">
        <f t="shared" ref="I61" si="12">(I60/J60)*100</f>
        <v>45.510518214468959</v>
      </c>
      <c r="J61" s="79"/>
      <c r="K61" s="79"/>
      <c r="L61" s="79">
        <f t="shared" ref="L61" si="13">(L60/M60)*100</f>
        <v>39.617631439192778</v>
      </c>
      <c r="M61" s="79"/>
      <c r="N61" s="79"/>
      <c r="O61" s="79" t="e">
        <f t="shared" ref="O61" si="14">(O60/P60)*100</f>
        <v>#DIV/0!</v>
      </c>
      <c r="P61" s="79"/>
      <c r="Q61" s="79"/>
      <c r="R61" s="79" t="e">
        <f t="shared" ref="R61" si="15">(R60/S60)*100</f>
        <v>#DIV/0!</v>
      </c>
      <c r="S61" s="79"/>
      <c r="T61" s="79"/>
      <c r="U61" s="79" t="e">
        <f t="shared" ref="U61" si="16">(U60/V60)*100</f>
        <v>#DIV/0!</v>
      </c>
      <c r="V61" s="79"/>
      <c r="W61" s="79"/>
      <c r="X61" s="79" t="e">
        <f t="shared" ref="X61" si="17">(X60/Y60)*100</f>
        <v>#DIV/0!</v>
      </c>
      <c r="Y61" s="79"/>
      <c r="Z61" s="79"/>
      <c r="AA61" s="79" t="e">
        <f t="shared" ref="AA61" si="18">(AA60/AB60)*100</f>
        <v>#DIV/0!</v>
      </c>
      <c r="AB61" s="79"/>
      <c r="AC61" s="79"/>
      <c r="AD61" s="79" t="e">
        <f t="shared" ref="AD61" si="19">(AD60/AE60)*100</f>
        <v>#DIV/0!</v>
      </c>
      <c r="AE61" s="79"/>
      <c r="AF61" s="79"/>
      <c r="AG61" s="79" t="e">
        <f t="shared" ref="AG61" si="20">(AG60/AH60)*100</f>
        <v>#DIV/0!</v>
      </c>
      <c r="AH61" s="79"/>
      <c r="AI61" s="79"/>
      <c r="AJ61" s="79" t="e">
        <f t="shared" ref="AJ61" si="21">(AJ60/AK60)*100</f>
        <v>#DIV/0!</v>
      </c>
      <c r="AK61" s="79"/>
      <c r="AL61" s="79"/>
      <c r="AM61" s="79" t="e">
        <f t="shared" ref="AM61" si="22">(AM60/AN60)*100</f>
        <v>#DIV/0!</v>
      </c>
      <c r="AN61" s="79"/>
      <c r="AO61" s="79"/>
      <c r="AP61" s="79" t="e">
        <f t="shared" ref="AP61" si="23">(AP60/AQ60)*100</f>
        <v>#DIV/0!</v>
      </c>
      <c r="AQ61" s="79"/>
      <c r="AR61" s="79"/>
      <c r="AS61" s="79" t="e">
        <f t="shared" ref="AS61" si="24"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6">
        <v>956</v>
      </c>
      <c r="J62" s="158">
        <v>1949</v>
      </c>
      <c r="K62" s="159"/>
      <c r="L62" s="16">
        <v>877</v>
      </c>
      <c r="M62" s="158">
        <v>1883</v>
      </c>
      <c r="N62" s="159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79">
        <f t="shared" ref="I63" si="25">(I62/J62)*100</f>
        <v>49.050795279630584</v>
      </c>
      <c r="J63" s="79"/>
      <c r="K63" s="79"/>
      <c r="L63" s="79">
        <f t="shared" ref="L63" si="26">(L62/M62)*100</f>
        <v>46.574614976101962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6">
        <v>5500</v>
      </c>
      <c r="J64" s="158">
        <v>6200</v>
      </c>
      <c r="K64" s="159"/>
      <c r="L64" s="16">
        <v>4564</v>
      </c>
      <c r="M64" s="158">
        <v>5600</v>
      </c>
      <c r="N64" s="159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79">
        <f t="shared" ref="I65" si="27">(I64/J64)*100</f>
        <v>88.709677419354833</v>
      </c>
      <c r="J65" s="79"/>
      <c r="K65" s="79"/>
      <c r="L65" s="79">
        <f t="shared" ref="L65" si="28">(L64/M64)*100</f>
        <v>81.5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6">
        <v>85</v>
      </c>
      <c r="J66" s="158">
        <v>905</v>
      </c>
      <c r="K66" s="159"/>
      <c r="L66" s="16">
        <v>51</v>
      </c>
      <c r="M66" s="158">
        <v>749</v>
      </c>
      <c r="N66" s="159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79">
        <f t="shared" ref="I67" si="29">(I66/J66)*100</f>
        <v>9.3922651933701662</v>
      </c>
      <c r="J67" s="79"/>
      <c r="K67" s="79"/>
      <c r="L67" s="79">
        <f t="shared" ref="L67" si="30">(L66/M66)*100</f>
        <v>6.8090787716955941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21">
        <v>58</v>
      </c>
      <c r="J68" s="285">
        <v>905</v>
      </c>
      <c r="K68" s="287"/>
      <c r="L68" s="21">
        <v>33</v>
      </c>
      <c r="M68" s="285">
        <v>749</v>
      </c>
      <c r="N68" s="287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303">
        <f>(I68/J68)*100</f>
        <v>6.4088397790055245</v>
      </c>
      <c r="J69" s="303"/>
      <c r="K69" s="303"/>
      <c r="L69" s="303">
        <f>(L68/M68)*100</f>
        <v>4.4058744993324437</v>
      </c>
      <c r="M69" s="303"/>
      <c r="N69" s="303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21">
        <v>5535</v>
      </c>
      <c r="J70" s="299">
        <v>905</v>
      </c>
      <c r="K70" s="299"/>
      <c r="L70" s="21">
        <v>4287</v>
      </c>
      <c r="M70" s="299">
        <v>749</v>
      </c>
      <c r="N70" s="299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303">
        <f>(I70/J70)*100</f>
        <v>611.60220994475139</v>
      </c>
      <c r="J71" s="303"/>
      <c r="K71" s="303"/>
      <c r="L71" s="303">
        <f>(L70/M70)*100</f>
        <v>572.36315086782372</v>
      </c>
      <c r="M71" s="303"/>
      <c r="N71" s="303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21">
        <v>785</v>
      </c>
      <c r="J72" s="299">
        <v>905</v>
      </c>
      <c r="K72" s="299"/>
      <c r="L72" s="21">
        <v>608</v>
      </c>
      <c r="M72" s="299">
        <v>749</v>
      </c>
      <c r="N72" s="299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303">
        <f>(I72/J72)*100</f>
        <v>86.740331491712709</v>
      </c>
      <c r="J73" s="303"/>
      <c r="K73" s="303"/>
      <c r="L73" s="303">
        <f>(L72/M72)*100</f>
        <v>81.174899866488644</v>
      </c>
      <c r="M73" s="303"/>
      <c r="N73" s="303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21">
        <v>120</v>
      </c>
      <c r="J74" s="299">
        <v>905</v>
      </c>
      <c r="K74" s="299"/>
      <c r="L74" s="21">
        <v>141</v>
      </c>
      <c r="M74" s="299">
        <v>749</v>
      </c>
      <c r="N74" s="299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303">
        <f>(I74/J74)</f>
        <v>0.13259668508287292</v>
      </c>
      <c r="J75" s="303"/>
      <c r="K75" s="303"/>
      <c r="L75" s="303">
        <f>(L74/M74)</f>
        <v>0.18825100133511349</v>
      </c>
      <c r="M75" s="303"/>
      <c r="N75" s="303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21">
        <v>905</v>
      </c>
      <c r="J76" s="299">
        <v>200</v>
      </c>
      <c r="K76" s="299"/>
      <c r="L76" s="21">
        <v>749</v>
      </c>
      <c r="M76" s="299">
        <v>200</v>
      </c>
      <c r="N76" s="299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303">
        <f>(I76/J76)*10</f>
        <v>45.25</v>
      </c>
      <c r="J77" s="303"/>
      <c r="K77" s="303"/>
      <c r="L77" s="303">
        <f>(L76/M76)*10</f>
        <v>37.450000000000003</v>
      </c>
      <c r="M77" s="303"/>
      <c r="N77" s="303"/>
      <c r="O77" s="79" t="e">
        <f t="shared" ref="O77" si="31">(O76/P76)</f>
        <v>#DIV/0!</v>
      </c>
      <c r="P77" s="79"/>
      <c r="Q77" s="79"/>
      <c r="R77" s="79" t="e">
        <f t="shared" ref="R77" si="32">(R76/S76)</f>
        <v>#DIV/0!</v>
      </c>
      <c r="S77" s="79"/>
      <c r="T77" s="79"/>
      <c r="U77" s="79" t="e">
        <f t="shared" ref="U77" si="33">(U76/V76)</f>
        <v>#DIV/0!</v>
      </c>
      <c r="V77" s="79"/>
      <c r="W77" s="79"/>
      <c r="X77" s="79" t="e">
        <f t="shared" ref="X77" si="34">(X76/Y76)</f>
        <v>#DIV/0!</v>
      </c>
      <c r="Y77" s="79"/>
      <c r="Z77" s="79"/>
      <c r="AA77" s="79" t="e">
        <f t="shared" ref="AA77" si="35">(AA76/AB76)</f>
        <v>#DIV/0!</v>
      </c>
      <c r="AB77" s="79"/>
      <c r="AC77" s="79"/>
      <c r="AD77" s="79" t="e">
        <f t="shared" ref="AD77" si="36">(AD76/AE76)</f>
        <v>#DIV/0!</v>
      </c>
      <c r="AE77" s="79"/>
      <c r="AF77" s="79"/>
      <c r="AG77" s="79" t="e">
        <f t="shared" ref="AG77" si="37">(AG76/AH76)</f>
        <v>#DIV/0!</v>
      </c>
      <c r="AH77" s="79"/>
      <c r="AI77" s="79"/>
      <c r="AJ77" s="79" t="e">
        <f t="shared" ref="AJ77" si="38">(AJ76/AK76)</f>
        <v>#DIV/0!</v>
      </c>
      <c r="AK77" s="79"/>
      <c r="AL77" s="79"/>
      <c r="AM77" s="79" t="e">
        <f t="shared" ref="AM77" si="39">(AM76/AN76)</f>
        <v>#DIV/0!</v>
      </c>
      <c r="AN77" s="79"/>
      <c r="AO77" s="79"/>
      <c r="AP77" s="79" t="e">
        <f t="shared" ref="AP77" si="40">(AP76/AQ76)</f>
        <v>#DIV/0!</v>
      </c>
      <c r="AQ77" s="79"/>
      <c r="AR77" s="79"/>
      <c r="AS77" s="79" t="e">
        <f t="shared" ref="AS77" si="41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79">
        <f>(I78*J78)/K78</f>
        <v>0.77769898534385562</v>
      </c>
      <c r="J79" s="79"/>
      <c r="K79" s="79"/>
      <c r="L79" s="79">
        <f>(L78*M78)/N78</f>
        <v>1.29840490797546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21">
        <v>435</v>
      </c>
      <c r="J80" s="285">
        <v>905</v>
      </c>
      <c r="K80" s="287"/>
      <c r="L80" s="21">
        <v>442</v>
      </c>
      <c r="M80" s="285">
        <v>749</v>
      </c>
      <c r="N80" s="287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303">
        <f>(I80/J80)*10</f>
        <v>4.806629834254144</v>
      </c>
      <c r="J81" s="303"/>
      <c r="K81" s="303"/>
      <c r="L81" s="303">
        <f>(L80/M80)*10</f>
        <v>5.9012016021361813</v>
      </c>
      <c r="M81" s="303"/>
      <c r="N81" s="303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6">
        <v>600</v>
      </c>
      <c r="J82" s="158">
        <v>629</v>
      </c>
      <c r="K82" s="159"/>
      <c r="L82" s="16">
        <v>577</v>
      </c>
      <c r="M82" s="158">
        <v>728</v>
      </c>
      <c r="N82" s="159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79">
        <f>(I82/J82)*100</f>
        <v>95.389507154213035</v>
      </c>
      <c r="J83" s="79"/>
      <c r="K83" s="79"/>
      <c r="L83" s="79">
        <f>(L82/M82)*100</f>
        <v>79.258241758241752</v>
      </c>
      <c r="M83" s="79"/>
      <c r="N83" s="79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06">
        <f>(I84/J84)/K84</f>
        <v>2.7649769585253456</v>
      </c>
      <c r="J85" s="206"/>
      <c r="K85" s="206"/>
      <c r="L85" s="206">
        <f>(L84/M84)/N84</f>
        <v>2.943877551020408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6">
        <v>77</v>
      </c>
      <c r="J86" s="158">
        <v>600</v>
      </c>
      <c r="K86" s="159"/>
      <c r="L86" s="16">
        <v>93</v>
      </c>
      <c r="M86" s="158">
        <v>577</v>
      </c>
      <c r="N86" s="159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79">
        <f t="shared" ref="I87" si="42">(I86/J86)*100</f>
        <v>12.833333333333332</v>
      </c>
      <c r="J87" s="79"/>
      <c r="K87" s="79"/>
      <c r="L87" s="79">
        <f t="shared" ref="L87" si="43">(L86/M86)*100</f>
        <v>16.11785095320624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6">
        <v>523</v>
      </c>
      <c r="J88" s="158">
        <v>905</v>
      </c>
      <c r="K88" s="159"/>
      <c r="L88" s="16">
        <v>484</v>
      </c>
      <c r="M88" s="158">
        <v>749</v>
      </c>
      <c r="N88" s="159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79">
        <f>(I88/J88)*100</f>
        <v>57.790055248618785</v>
      </c>
      <c r="J89" s="79"/>
      <c r="K89" s="79"/>
      <c r="L89" s="79">
        <f>(L88/M88)*100</f>
        <v>64.619492656875835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6">
        <v>258</v>
      </c>
      <c r="J90" s="158">
        <v>600</v>
      </c>
      <c r="K90" s="159"/>
      <c r="L90" s="16">
        <v>237</v>
      </c>
      <c r="M90" s="158">
        <v>577</v>
      </c>
      <c r="N90" s="159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79">
        <f>(I90/J90)*100</f>
        <v>43</v>
      </c>
      <c r="J91" s="79"/>
      <c r="K91" s="79"/>
      <c r="L91" s="79">
        <f>(L90/M90)*100</f>
        <v>41.074523396880416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6">
        <v>20</v>
      </c>
      <c r="J92" s="158">
        <v>600</v>
      </c>
      <c r="K92" s="159"/>
      <c r="L92" s="16">
        <v>22</v>
      </c>
      <c r="M92" s="158">
        <v>577</v>
      </c>
      <c r="N92" s="159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79">
        <f>(I92/J92)*100</f>
        <v>3.3333333333333335</v>
      </c>
      <c r="J93" s="79"/>
      <c r="K93" s="79"/>
      <c r="L93" s="79">
        <f>(L92/M92)*100</f>
        <v>3.8128249566724435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6">
        <v>0</v>
      </c>
      <c r="J94" s="158">
        <v>0</v>
      </c>
      <c r="K94" s="159"/>
      <c r="L94" s="16">
        <v>0</v>
      </c>
      <c r="M94" s="158">
        <v>0</v>
      </c>
      <c r="N94" s="159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79" t="e">
        <f t="shared" ref="I95" si="44">(I94/J94)*100</f>
        <v>#DIV/0!</v>
      </c>
      <c r="J95" s="79"/>
      <c r="K95" s="79"/>
      <c r="L95" s="79" t="e">
        <f t="shared" ref="L95" si="45">(L94/M94)*100</f>
        <v>#DIV/0!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6">
        <v>2</v>
      </c>
      <c r="J96" s="158">
        <v>600</v>
      </c>
      <c r="K96" s="159"/>
      <c r="L96" s="16">
        <v>4</v>
      </c>
      <c r="M96" s="158">
        <v>577</v>
      </c>
      <c r="N96" s="159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79">
        <f t="shared" ref="I97" si="46">(I96/J96)*100</f>
        <v>0.33333333333333337</v>
      </c>
      <c r="J97" s="79"/>
      <c r="K97" s="79"/>
      <c r="L97" s="79">
        <f t="shared" ref="L97" si="47">(L96/M96)*100</f>
        <v>0.6932409012131715</v>
      </c>
      <c r="M97" s="79"/>
      <c r="N97" s="79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6">
        <v>0</v>
      </c>
      <c r="J98" s="158">
        <v>888</v>
      </c>
      <c r="K98" s="159"/>
      <c r="L98" s="16">
        <v>0</v>
      </c>
      <c r="M98" s="158">
        <v>913</v>
      </c>
      <c r="N98" s="159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79">
        <f t="shared" ref="I99" si="48">(I98/J98)*100</f>
        <v>0</v>
      </c>
      <c r="J99" s="79"/>
      <c r="K99" s="79"/>
      <c r="L99" s="79">
        <f t="shared" ref="L99" si="49">(L98/M98)*100</f>
        <v>0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6" t="s">
        <v>493</v>
      </c>
      <c r="J100" s="158" t="s">
        <v>493</v>
      </c>
      <c r="K100" s="159"/>
      <c r="L100" s="16" t="s">
        <v>493</v>
      </c>
      <c r="M100" s="158" t="s">
        <v>493</v>
      </c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 t="e">
        <f t="shared" ref="I101" si="50">(I100/J100)*100</f>
        <v>#VALUE!</v>
      </c>
      <c r="J101" s="79"/>
      <c r="K101" s="79"/>
      <c r="L101" s="79" t="e">
        <f t="shared" ref="L101" si="51">(L100/M100)*100</f>
        <v>#VALUE!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6" t="s">
        <v>493</v>
      </c>
      <c r="J102" s="158" t="s">
        <v>493</v>
      </c>
      <c r="K102" s="159"/>
      <c r="L102" s="16" t="s">
        <v>493</v>
      </c>
      <c r="M102" s="158" t="s">
        <v>493</v>
      </c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79" t="e">
        <f t="shared" ref="I103" si="52">(I102/J102)*100</f>
        <v>#VALUE!</v>
      </c>
      <c r="J103" s="79"/>
      <c r="K103" s="79"/>
      <c r="L103" s="79" t="e">
        <f t="shared" ref="L103" si="53">(L102/M102)*100</f>
        <v>#VALUE!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6">
        <v>9</v>
      </c>
      <c r="J104" s="158">
        <v>600</v>
      </c>
      <c r="K104" s="159"/>
      <c r="L104" s="16">
        <v>12</v>
      </c>
      <c r="M104" s="158">
        <v>577</v>
      </c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79">
        <f t="shared" ref="I105" si="54">(I104/J104)*100</f>
        <v>1.5</v>
      </c>
      <c r="J105" s="79"/>
      <c r="K105" s="79"/>
      <c r="L105" s="79">
        <f t="shared" ref="L105" si="55">(L104/M104)*100</f>
        <v>2.0797227036395149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6">
        <v>2</v>
      </c>
      <c r="J106" s="158">
        <v>600</v>
      </c>
      <c r="K106" s="159"/>
      <c r="L106" s="16">
        <v>3</v>
      </c>
      <c r="M106" s="158">
        <v>577</v>
      </c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79">
        <f t="shared" ref="I107" si="56">(I106/J106)*100</f>
        <v>0.33333333333333337</v>
      </c>
      <c r="J107" s="79"/>
      <c r="K107" s="79"/>
      <c r="L107" s="79">
        <f t="shared" ref="L107" si="57">(L106/M106)*100</f>
        <v>0.51993067590987874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6" t="s">
        <v>493</v>
      </c>
      <c r="J108" s="158" t="s">
        <v>493</v>
      </c>
      <c r="K108" s="159"/>
      <c r="L108" s="16" t="s">
        <v>493</v>
      </c>
      <c r="M108" s="158" t="s">
        <v>493</v>
      </c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79" t="e">
        <f t="shared" ref="I109" si="58">(I108/J108)*100</f>
        <v>#VALUE!</v>
      </c>
      <c r="J109" s="79"/>
      <c r="K109" s="79"/>
      <c r="L109" s="79" t="e">
        <f t="shared" ref="L109" si="59">(L108/M108)*100</f>
        <v>#VALUE!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6" t="s">
        <v>493</v>
      </c>
      <c r="J110" s="158" t="s">
        <v>493</v>
      </c>
      <c r="K110" s="159"/>
      <c r="L110" s="16" t="s">
        <v>493</v>
      </c>
      <c r="M110" s="158" t="s">
        <v>493</v>
      </c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79" t="e">
        <f t="shared" ref="I111" si="60">(I110/J110)*100</f>
        <v>#VALUE!</v>
      </c>
      <c r="J111" s="79"/>
      <c r="K111" s="79"/>
      <c r="L111" s="79" t="e">
        <f t="shared" ref="L111" si="61">(L110/M110)*100</f>
        <v>#VALUE!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6" t="s">
        <v>493</v>
      </c>
      <c r="J112" s="158" t="s">
        <v>493</v>
      </c>
      <c r="K112" s="159"/>
      <c r="L112" s="16" t="s">
        <v>493</v>
      </c>
      <c r="M112" s="158" t="s">
        <v>493</v>
      </c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79" t="e">
        <f t="shared" ref="I113" si="62">(I112/J112)*100</f>
        <v>#VALUE!</v>
      </c>
      <c r="J113" s="79"/>
      <c r="K113" s="79"/>
      <c r="L113" s="79" t="e">
        <f t="shared" ref="L113" si="63">(L112/M112)*100</f>
        <v>#VALUE!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6" t="s">
        <v>493</v>
      </c>
      <c r="J114" s="158" t="s">
        <v>493</v>
      </c>
      <c r="K114" s="159"/>
      <c r="L114" s="16" t="s">
        <v>493</v>
      </c>
      <c r="M114" s="158" t="s">
        <v>493</v>
      </c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79" t="e">
        <f t="shared" ref="I115" si="64">(I114/J114)*100</f>
        <v>#VALUE!</v>
      </c>
      <c r="J115" s="79"/>
      <c r="K115" s="79"/>
      <c r="L115" s="79" t="e">
        <f t="shared" ref="L115" si="65">(L114/M114)*100</f>
        <v>#VALUE!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>
        <v>0</v>
      </c>
      <c r="J116" s="195"/>
      <c r="K116" s="196"/>
      <c r="L116" s="194">
        <v>0</v>
      </c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6">
        <v>4186</v>
      </c>
      <c r="J118" s="158">
        <v>4551</v>
      </c>
      <c r="K118" s="159"/>
      <c r="L118" s="16">
        <v>3654</v>
      </c>
      <c r="M118" s="158">
        <v>4585</v>
      </c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79">
        <f t="shared" ref="I119" si="66">(I118/J118)*100</f>
        <v>91.979784662711495</v>
      </c>
      <c r="J119" s="79"/>
      <c r="K119" s="79"/>
      <c r="L119" s="79">
        <f t="shared" ref="L119" si="67">(L118/M118)*100</f>
        <v>79.694656488549626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6">
        <v>20</v>
      </c>
      <c r="J120" s="158">
        <v>20</v>
      </c>
      <c r="K120" s="159"/>
      <c r="L120" s="16">
        <v>10</v>
      </c>
      <c r="M120" s="158">
        <v>10</v>
      </c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79">
        <f t="shared" ref="I121" si="68">(I120/J120)*100</f>
        <v>100</v>
      </c>
      <c r="J121" s="79"/>
      <c r="K121" s="79"/>
      <c r="L121" s="79">
        <f t="shared" ref="L121" si="69">(L120/M120)*100</f>
        <v>100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6">
        <v>1364</v>
      </c>
      <c r="J122" s="158">
        <v>1436</v>
      </c>
      <c r="K122" s="159"/>
      <c r="L122" s="16">
        <v>1281</v>
      </c>
      <c r="M122" s="158">
        <v>1349</v>
      </c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79">
        <f t="shared" ref="I123" si="70">(I122/J122)*100</f>
        <v>94.986072423398326</v>
      </c>
      <c r="J123" s="79"/>
      <c r="K123" s="79"/>
      <c r="L123" s="79">
        <f t="shared" ref="L123" si="71">(L122/M122)*100</f>
        <v>94.959229058561903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6">
        <v>313</v>
      </c>
      <c r="J124" s="158">
        <v>606</v>
      </c>
      <c r="K124" s="159"/>
      <c r="L124" s="16">
        <v>439</v>
      </c>
      <c r="M124" s="158">
        <v>584</v>
      </c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79">
        <f t="shared" ref="I125" si="72">(I124/J124)*100</f>
        <v>51.650165016501646</v>
      </c>
      <c r="J125" s="79"/>
      <c r="K125" s="79"/>
      <c r="L125" s="79">
        <f t="shared" ref="L125" si="73">(L124/M124)*100</f>
        <v>75.171232876712324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6">
        <v>153</v>
      </c>
      <c r="J126" s="158">
        <v>228</v>
      </c>
      <c r="K126" s="159"/>
      <c r="L126" s="16">
        <v>136</v>
      </c>
      <c r="M126" s="158">
        <v>228</v>
      </c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>
        <f t="shared" ref="I127" si="74">(I126/J126)*100</f>
        <v>67.10526315789474</v>
      </c>
      <c r="J127" s="79"/>
      <c r="K127" s="79"/>
      <c r="L127" s="79">
        <f t="shared" ref="L127" si="75">(L126/M126)*100</f>
        <v>59.649122807017541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6">
        <v>842</v>
      </c>
      <c r="J128" s="158">
        <v>789</v>
      </c>
      <c r="K128" s="159"/>
      <c r="L128" s="16">
        <v>661</v>
      </c>
      <c r="M128" s="158">
        <v>799</v>
      </c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79">
        <f t="shared" ref="I129" si="76">(I128/J128)*100</f>
        <v>106.71736375158429</v>
      </c>
      <c r="J129" s="79"/>
      <c r="K129" s="79"/>
      <c r="L129" s="79">
        <f t="shared" ref="L129" si="77">(L128/M128)*100</f>
        <v>82.728410513141426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6">
        <v>128</v>
      </c>
      <c r="J130" s="158">
        <v>104</v>
      </c>
      <c r="K130" s="159"/>
      <c r="L130" s="16">
        <v>113</v>
      </c>
      <c r="M130" s="158">
        <v>101</v>
      </c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>
        <f t="shared" ref="I131" si="78">(I130/J130)*100</f>
        <v>123.07692307692308</v>
      </c>
      <c r="J131" s="79"/>
      <c r="K131" s="79"/>
      <c r="L131" s="79">
        <f t="shared" ref="L131" si="79">(L130/M130)*100</f>
        <v>111.88118811881189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6">
        <v>48450</v>
      </c>
      <c r="J132" s="158">
        <v>80543</v>
      </c>
      <c r="K132" s="159"/>
      <c r="L132" s="16">
        <v>45326</v>
      </c>
      <c r="M132" s="158">
        <v>88803</v>
      </c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79">
        <f t="shared" ref="I133" si="80">(I132/J132)*100</f>
        <v>60.154203344797189</v>
      </c>
      <c r="J133" s="79"/>
      <c r="K133" s="79"/>
      <c r="L133" s="79">
        <f t="shared" ref="L133" si="81">(L132/M132)*100</f>
        <v>51.041068432372782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6">
        <v>0</v>
      </c>
      <c r="J134" s="158">
        <v>0</v>
      </c>
      <c r="K134" s="159"/>
      <c r="L134" s="16">
        <v>0</v>
      </c>
      <c r="M134" s="158">
        <v>0</v>
      </c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79" t="e">
        <f t="shared" ref="I135" si="82">(I134/J134)*100</f>
        <v>#DIV/0!</v>
      </c>
      <c r="J135" s="79"/>
      <c r="K135" s="79"/>
      <c r="L135" s="79" t="e">
        <f t="shared" ref="L135" si="83">(L134/M134)*100</f>
        <v>#DIV/0!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6">
        <v>672</v>
      </c>
      <c r="J136" s="158">
        <v>6823</v>
      </c>
      <c r="K136" s="159"/>
      <c r="L136" s="16">
        <v>743</v>
      </c>
      <c r="M136" s="158">
        <v>7249</v>
      </c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79">
        <f t="shared" ref="I137" si="84">(I136/J136)*100</f>
        <v>9.8490400117250481</v>
      </c>
      <c r="J137" s="79"/>
      <c r="K137" s="79"/>
      <c r="L137" s="79">
        <f t="shared" ref="L137" si="85">(L136/M136)*100</f>
        <v>10.249689612360326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6">
        <v>905</v>
      </c>
      <c r="J138" s="158">
        <v>18011</v>
      </c>
      <c r="K138" s="159"/>
      <c r="L138" s="16">
        <v>749</v>
      </c>
      <c r="M138" s="158">
        <v>15251</v>
      </c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79">
        <f t="shared" ref="I139" si="86">(I138/J138)*100</f>
        <v>5.0247071234245739</v>
      </c>
      <c r="J139" s="79"/>
      <c r="K139" s="79"/>
      <c r="L139" s="79">
        <f t="shared" ref="L139" si="87">(L138/M138)*100</f>
        <v>4.9111533669923286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6">
        <v>1674</v>
      </c>
      <c r="J140" s="158">
        <v>15630</v>
      </c>
      <c r="K140" s="159"/>
      <c r="L140" s="16">
        <v>1419</v>
      </c>
      <c r="M140" s="158">
        <v>14342</v>
      </c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>
        <f t="shared" ref="I141" si="88">(I140/J140)*100</f>
        <v>10.710172744721689</v>
      </c>
      <c r="J141" s="79"/>
      <c r="K141" s="79"/>
      <c r="L141" s="79">
        <f t="shared" ref="L141" si="89">(L140/M140)*100</f>
        <v>9.8940175707711617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6">
        <v>261</v>
      </c>
      <c r="J142" s="158">
        <v>905</v>
      </c>
      <c r="K142" s="159"/>
      <c r="L142" s="16">
        <v>327</v>
      </c>
      <c r="M142" s="158">
        <v>749</v>
      </c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79">
        <f t="shared" ref="I143" si="90">(I142/J142)*100</f>
        <v>28.839779005524864</v>
      </c>
      <c r="J143" s="79"/>
      <c r="K143" s="79"/>
      <c r="L143" s="79">
        <f t="shared" ref="L143" si="91">(L142/M142)*100</f>
        <v>43.658210947930577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6">
        <v>0</v>
      </c>
      <c r="J144" s="158">
        <v>85</v>
      </c>
      <c r="K144" s="159"/>
      <c r="L144" s="16">
        <v>0</v>
      </c>
      <c r="M144" s="158">
        <v>51</v>
      </c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>
        <f t="shared" ref="I145" si="92">(I144/J144)*100</f>
        <v>0</v>
      </c>
      <c r="J145" s="79"/>
      <c r="K145" s="79"/>
      <c r="L145" s="79">
        <f t="shared" ref="L145" si="93">(L144/M144)*100</f>
        <v>0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6"/>
      <c r="J146" s="158"/>
      <c r="K146" s="159"/>
      <c r="L146" s="16"/>
      <c r="M146" s="158"/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 t="e">
        <f t="shared" ref="I147" si="94">(I146/J146)*100</f>
        <v>#DIV/0!</v>
      </c>
      <c r="J147" s="79"/>
      <c r="K147" s="79"/>
      <c r="L147" s="79" t="e">
        <f t="shared" ref="L147" si="95">(L146/M146)*100</f>
        <v>#DIV/0!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6"/>
      <c r="J148" s="158"/>
      <c r="K148" s="159"/>
      <c r="L148" s="16"/>
      <c r="M148" s="158"/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 t="e">
        <f t="shared" ref="I149" si="96">(I148/J148)*100</f>
        <v>#DIV/0!</v>
      </c>
      <c r="J149" s="79"/>
      <c r="K149" s="79"/>
      <c r="L149" s="79" t="e">
        <f t="shared" ref="L149" si="97">(L148/M148)*100</f>
        <v>#DIV/0!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6">
        <v>0</v>
      </c>
      <c r="J150" s="158">
        <v>24</v>
      </c>
      <c r="K150" s="159"/>
      <c r="L150" s="16">
        <v>0</v>
      </c>
      <c r="M150" s="158">
        <v>41</v>
      </c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79">
        <f t="shared" ref="I151" si="98">(I150/J150)*100</f>
        <v>0</v>
      </c>
      <c r="J151" s="79"/>
      <c r="K151" s="79"/>
      <c r="L151" s="79">
        <f t="shared" ref="L151" si="99">(L150/M150)*100</f>
        <v>0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6">
        <v>227</v>
      </c>
      <c r="J152" s="158">
        <v>227</v>
      </c>
      <c r="K152" s="159"/>
      <c r="L152" s="16">
        <v>158</v>
      </c>
      <c r="M152" s="158">
        <v>158</v>
      </c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>
        <f t="shared" ref="I153" si="100">(I152/J152)*100</f>
        <v>100</v>
      </c>
      <c r="J153" s="79"/>
      <c r="K153" s="79"/>
      <c r="L153" s="79">
        <f t="shared" ref="L153" si="101">(L152/M152)*100</f>
        <v>100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6">
        <v>548</v>
      </c>
      <c r="J154" s="158">
        <v>561</v>
      </c>
      <c r="K154" s="159"/>
      <c r="L154" s="16">
        <v>539</v>
      </c>
      <c r="M154" s="158">
        <v>528</v>
      </c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79">
        <f t="shared" ref="I155" si="102">(I154/J154)*100</f>
        <v>97.682709447415334</v>
      </c>
      <c r="J155" s="79"/>
      <c r="K155" s="79"/>
      <c r="L155" s="79">
        <f t="shared" ref="L155" si="103">(L154/M154)*100</f>
        <v>102.08333333333333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6">
        <v>540</v>
      </c>
      <c r="J156" s="158">
        <v>553</v>
      </c>
      <c r="K156" s="159"/>
      <c r="L156" s="16">
        <v>531</v>
      </c>
      <c r="M156" s="158">
        <v>520</v>
      </c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79">
        <f t="shared" ref="I157" si="104">(I156/J156)*100</f>
        <v>97.649186256781192</v>
      </c>
      <c r="J157" s="79"/>
      <c r="K157" s="79"/>
      <c r="L157" s="79">
        <f t="shared" ref="L157" si="105">(L156/M156)*100</f>
        <v>102.11538461538461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6">
        <v>8</v>
      </c>
      <c r="J158" s="158">
        <v>8</v>
      </c>
      <c r="K158" s="159"/>
      <c r="L158" s="16">
        <v>8</v>
      </c>
      <c r="M158" s="158">
        <v>8</v>
      </c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>
        <f t="shared" ref="I159" si="106">(I158/J158)*100</f>
        <v>100</v>
      </c>
      <c r="J159" s="79"/>
      <c r="K159" s="79"/>
      <c r="L159" s="79">
        <f t="shared" ref="L159" si="107">(L158/M158)*100</f>
        <v>100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6">
        <v>1</v>
      </c>
      <c r="J160" s="158">
        <v>0</v>
      </c>
      <c r="K160" s="159"/>
      <c r="L160" s="16">
        <v>2</v>
      </c>
      <c r="M160" s="158">
        <v>2</v>
      </c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79" t="e">
        <f t="shared" ref="I161" si="108">(I160/J160)*100</f>
        <v>#DIV/0!</v>
      </c>
      <c r="J161" s="79"/>
      <c r="K161" s="79"/>
      <c r="L161" s="79">
        <f t="shared" ref="L161" si="109">(L160/M160)*100</f>
        <v>100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6">
        <v>0</v>
      </c>
      <c r="J162" s="158">
        <v>0</v>
      </c>
      <c r="K162" s="159"/>
      <c r="L162" s="16">
        <v>0</v>
      </c>
      <c r="M162" s="158">
        <v>0</v>
      </c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79" t="e">
        <f t="shared" ref="I163" si="110">(I162/J162)*100</f>
        <v>#DIV/0!</v>
      </c>
      <c r="J163" s="79"/>
      <c r="K163" s="79"/>
      <c r="L163" s="79" t="e">
        <f t="shared" ref="L163" si="111">(L162/M162)*100</f>
        <v>#DIV/0!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6">
        <v>273</v>
      </c>
      <c r="J164" s="158">
        <v>110</v>
      </c>
      <c r="K164" s="159"/>
      <c r="L164" s="16">
        <v>408</v>
      </c>
      <c r="M164" s="158">
        <v>110</v>
      </c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79">
        <f t="shared" ref="I165" si="112">(I164/J164)*100</f>
        <v>248.18181818181819</v>
      </c>
      <c r="J165" s="79"/>
      <c r="K165" s="79"/>
      <c r="L165" s="79">
        <f t="shared" ref="L165" si="113">(L164/M164)*100</f>
        <v>370.90909090909088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6">
        <v>0</v>
      </c>
      <c r="J166" s="158">
        <v>4</v>
      </c>
      <c r="K166" s="159"/>
      <c r="L166" s="16">
        <v>2</v>
      </c>
      <c r="M166" s="158">
        <v>4</v>
      </c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>
        <f t="shared" ref="I167" si="114">(I166/J166)*100</f>
        <v>0</v>
      </c>
      <c r="J167" s="79"/>
      <c r="K167" s="79"/>
      <c r="L167" s="79">
        <f t="shared" ref="L167" si="115">(L166/M166)*100</f>
        <v>50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6">
        <v>1</v>
      </c>
      <c r="J168" s="158">
        <v>30</v>
      </c>
      <c r="K168" s="159"/>
      <c r="L168" s="16">
        <v>0</v>
      </c>
      <c r="M168" s="158">
        <v>30</v>
      </c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79">
        <f t="shared" ref="I169" si="116">(I168/J168)*100</f>
        <v>3.3333333333333335</v>
      </c>
      <c r="J169" s="79"/>
      <c r="K169" s="79"/>
      <c r="L169" s="79">
        <f t="shared" ref="L169" si="117">(L168/M168)*100</f>
        <v>0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6">
        <v>1</v>
      </c>
      <c r="J170" s="158">
        <v>30</v>
      </c>
      <c r="K170" s="159"/>
      <c r="L170" s="16">
        <v>0</v>
      </c>
      <c r="M170" s="158">
        <v>30</v>
      </c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79">
        <f t="shared" ref="I171" si="118">(I170/J170)*100</f>
        <v>3.3333333333333335</v>
      </c>
      <c r="J171" s="79"/>
      <c r="K171" s="79"/>
      <c r="L171" s="79">
        <f t="shared" ref="L171" si="119">(L170/M170)*100</f>
        <v>0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6">
        <v>1</v>
      </c>
      <c r="J172" s="158">
        <v>30</v>
      </c>
      <c r="K172" s="159"/>
      <c r="L172" s="16">
        <v>2</v>
      </c>
      <c r="M172" s="158">
        <v>30</v>
      </c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>
        <f t="shared" ref="I173" si="120">(I172/J172)*100</f>
        <v>3.3333333333333335</v>
      </c>
      <c r="J173" s="79"/>
      <c r="K173" s="79"/>
      <c r="L173" s="79">
        <f t="shared" ref="L173" si="121">(L172/M172)*100</f>
        <v>6.666666666666667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194">
        <v>0</v>
      </c>
      <c r="J174" s="195"/>
      <c r="K174" s="196"/>
      <c r="L174" s="194">
        <v>0</v>
      </c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>
        <v>0</v>
      </c>
      <c r="J176" s="195"/>
      <c r="K176" s="196"/>
      <c r="L176" s="194">
        <v>0</v>
      </c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6">
        <v>905</v>
      </c>
      <c r="J178" s="158">
        <v>885</v>
      </c>
      <c r="K178" s="159"/>
      <c r="L178" s="16">
        <v>749</v>
      </c>
      <c r="M178" s="158">
        <v>800</v>
      </c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79">
        <f t="shared" ref="I179" si="122">(I178/J178)*100</f>
        <v>102.25988700564972</v>
      </c>
      <c r="J179" s="79"/>
      <c r="K179" s="79"/>
      <c r="L179" s="79">
        <f t="shared" ref="L179" si="123">(L178/M178)*100</f>
        <v>93.625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6">
        <v>8105</v>
      </c>
      <c r="J180" s="158">
        <v>12025</v>
      </c>
      <c r="K180" s="159"/>
      <c r="L180" s="16">
        <v>7544</v>
      </c>
      <c r="M180" s="158">
        <v>10385</v>
      </c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79">
        <f t="shared" ref="I181" si="124">(I180/J180)*100</f>
        <v>67.401247401247403</v>
      </c>
      <c r="J181" s="79"/>
      <c r="K181" s="79"/>
      <c r="L181" s="79">
        <f t="shared" ref="L181" si="125">(L180/M180)*100</f>
        <v>72.643235435724606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6">
        <v>22</v>
      </c>
      <c r="J182" s="158">
        <v>10959</v>
      </c>
      <c r="K182" s="159"/>
      <c r="L182" s="16">
        <v>26</v>
      </c>
      <c r="M182" s="158">
        <v>10176</v>
      </c>
      <c r="N182" s="159"/>
      <c r="O182" s="16"/>
      <c r="P182" s="79"/>
      <c r="Q182" s="79"/>
      <c r="R182" s="16"/>
      <c r="S182" s="79"/>
      <c r="T182" s="79"/>
      <c r="U182" s="16"/>
      <c r="V182" s="79"/>
      <c r="W182" s="79"/>
      <c r="X182" s="16"/>
      <c r="Y182" s="79"/>
      <c r="Z182" s="79"/>
      <c r="AA182" s="16"/>
      <c r="AB182" s="79"/>
      <c r="AC182" s="79"/>
      <c r="AD182" s="16"/>
      <c r="AE182" s="79"/>
      <c r="AF182" s="79"/>
      <c r="AG182" s="16"/>
      <c r="AH182" s="79"/>
      <c r="AI182" s="79"/>
      <c r="AJ182" s="16"/>
      <c r="AK182" s="79"/>
      <c r="AL182" s="79"/>
      <c r="AM182" s="16"/>
      <c r="AN182" s="79"/>
      <c r="AO182" s="79"/>
      <c r="AP182" s="16"/>
      <c r="AQ182" s="79"/>
      <c r="AR182" s="79"/>
      <c r="AS182" s="16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79">
        <f t="shared" ref="I183" si="126">(I182/J182)*100</f>
        <v>0.20074824345286979</v>
      </c>
      <c r="J183" s="79"/>
      <c r="K183" s="79"/>
      <c r="L183" s="79">
        <f t="shared" ref="L183" si="127">(L182/M182)*100</f>
        <v>0.25550314465408802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6">
        <v>16</v>
      </c>
      <c r="J184" s="158">
        <v>35</v>
      </c>
      <c r="K184" s="159"/>
      <c r="L184" s="16">
        <v>0</v>
      </c>
      <c r="M184" s="158">
        <v>36</v>
      </c>
      <c r="N184" s="159"/>
      <c r="O184" s="16"/>
      <c r="P184" s="79"/>
      <c r="Q184" s="79"/>
      <c r="R184" s="16"/>
      <c r="S184" s="79"/>
      <c r="T184" s="79"/>
      <c r="U184" s="16"/>
      <c r="V184" s="79"/>
      <c r="W184" s="79"/>
      <c r="X184" s="16"/>
      <c r="Y184" s="79"/>
      <c r="Z184" s="79"/>
      <c r="AA184" s="16"/>
      <c r="AB184" s="79"/>
      <c r="AC184" s="79"/>
      <c r="AD184" s="16"/>
      <c r="AE184" s="79"/>
      <c r="AF184" s="79"/>
      <c r="AG184" s="16"/>
      <c r="AH184" s="79"/>
      <c r="AI184" s="79"/>
      <c r="AJ184" s="16"/>
      <c r="AK184" s="79"/>
      <c r="AL184" s="79"/>
      <c r="AM184" s="16"/>
      <c r="AN184" s="79"/>
      <c r="AO184" s="79"/>
      <c r="AP184" s="16"/>
      <c r="AQ184" s="79"/>
      <c r="AR184" s="79"/>
      <c r="AS184" s="16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79">
        <f t="shared" ref="I185" si="128">(I184/J184)*100</f>
        <v>45.714285714285715</v>
      </c>
      <c r="J185" s="79"/>
      <c r="K185" s="79"/>
      <c r="L185" s="79">
        <f t="shared" ref="L185" si="129">(L184/M184)*100</f>
        <v>0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6">
        <v>16</v>
      </c>
      <c r="J186" s="158">
        <v>35</v>
      </c>
      <c r="K186" s="159"/>
      <c r="L186" s="16">
        <v>0</v>
      </c>
      <c r="M186" s="158">
        <v>36</v>
      </c>
      <c r="N186" s="159"/>
      <c r="O186" s="16"/>
      <c r="P186" s="79"/>
      <c r="Q186" s="79"/>
      <c r="R186" s="16"/>
      <c r="S186" s="79"/>
      <c r="T186" s="79"/>
      <c r="U186" s="16"/>
      <c r="V186" s="79"/>
      <c r="W186" s="79"/>
      <c r="X186" s="16"/>
      <c r="Y186" s="79"/>
      <c r="Z186" s="79"/>
      <c r="AA186" s="16"/>
      <c r="AB186" s="79"/>
      <c r="AC186" s="79"/>
      <c r="AD186" s="16"/>
      <c r="AE186" s="79"/>
      <c r="AF186" s="79"/>
      <c r="AG186" s="16"/>
      <c r="AH186" s="79"/>
      <c r="AI186" s="79"/>
      <c r="AJ186" s="16"/>
      <c r="AK186" s="79"/>
      <c r="AL186" s="79"/>
      <c r="AM186" s="16"/>
      <c r="AN186" s="79"/>
      <c r="AO186" s="79"/>
      <c r="AP186" s="16"/>
      <c r="AQ186" s="79"/>
      <c r="AR186" s="79"/>
      <c r="AS186" s="16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79">
        <f t="shared" ref="I187" si="130">(I186/J186)*100</f>
        <v>45.714285714285715</v>
      </c>
      <c r="J187" s="79"/>
      <c r="K187" s="79"/>
      <c r="L187" s="79">
        <f t="shared" ref="L187" si="131">(L186/M186)*100</f>
        <v>0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78" t="s">
        <v>10</v>
      </c>
      <c r="M6" s="78"/>
      <c r="N6" s="78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16">
        <v>0</v>
      </c>
      <c r="J8" s="158">
        <v>847</v>
      </c>
      <c r="K8" s="159"/>
      <c r="L8" s="16">
        <v>0</v>
      </c>
      <c r="M8" s="158">
        <v>888</v>
      </c>
      <c r="N8" s="159"/>
      <c r="O8" s="16"/>
      <c r="P8" s="158"/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79">
        <f>(I8/J8)*100</f>
        <v>0</v>
      </c>
      <c r="J9" s="79"/>
      <c r="K9" s="79"/>
      <c r="L9" s="79">
        <f>(L8/M8)*100</f>
        <v>0</v>
      </c>
      <c r="M9" s="79"/>
      <c r="N9" s="79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16">
        <v>0</v>
      </c>
      <c r="J10" s="158">
        <v>847</v>
      </c>
      <c r="K10" s="159"/>
      <c r="L10" s="16">
        <v>0</v>
      </c>
      <c r="M10" s="158">
        <v>888</v>
      </c>
      <c r="N10" s="159"/>
      <c r="O10" s="16"/>
      <c r="P10" s="158"/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79">
        <f>(I10/J10)*100</f>
        <v>0</v>
      </c>
      <c r="J11" s="79"/>
      <c r="K11" s="79"/>
      <c r="L11" s="79">
        <f>(L10/M10)*100</f>
        <v>0</v>
      </c>
      <c r="M11" s="79"/>
      <c r="N11" s="79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16">
        <v>5</v>
      </c>
      <c r="J12" s="158">
        <v>1356</v>
      </c>
      <c r="K12" s="159"/>
      <c r="L12" s="16">
        <v>0</v>
      </c>
      <c r="M12" s="158">
        <v>1426</v>
      </c>
      <c r="N12" s="159"/>
      <c r="O12" s="16"/>
      <c r="P12" s="158"/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79">
        <f>(I12/J12)*1000</f>
        <v>3.6873156342182889</v>
      </c>
      <c r="J13" s="79"/>
      <c r="K13" s="79"/>
      <c r="L13" s="79">
        <f>(L12/M12)*1000</f>
        <v>0</v>
      </c>
      <c r="M13" s="79"/>
      <c r="N13" s="79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16">
        <v>5</v>
      </c>
      <c r="J14" s="158">
        <v>358</v>
      </c>
      <c r="K14" s="159"/>
      <c r="L14" s="16">
        <v>3</v>
      </c>
      <c r="M14" s="158">
        <v>375</v>
      </c>
      <c r="N14" s="159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162">
        <f>(I14/J14)*1000</f>
        <v>13.966480446927374</v>
      </c>
      <c r="J15" s="162"/>
      <c r="K15" s="162"/>
      <c r="L15" s="162">
        <f>(L14/M14)*1000</f>
        <v>8</v>
      </c>
      <c r="M15" s="162"/>
      <c r="N15" s="162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16">
        <v>2</v>
      </c>
      <c r="J16" s="158">
        <v>847</v>
      </c>
      <c r="K16" s="159"/>
      <c r="L16" s="16">
        <v>2</v>
      </c>
      <c r="M16" s="158">
        <v>888</v>
      </c>
      <c r="N16" s="159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79">
        <f>(I16/J16)*100</f>
        <v>0.23612750885478156</v>
      </c>
      <c r="J17" s="79"/>
      <c r="K17" s="79"/>
      <c r="L17" s="79">
        <f>(L16/M16)*100</f>
        <v>0.22522522522522523</v>
      </c>
      <c r="M17" s="79"/>
      <c r="N17" s="79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16">
        <v>0</v>
      </c>
      <c r="J18" s="158">
        <v>847</v>
      </c>
      <c r="K18" s="159"/>
      <c r="L18" s="16">
        <v>0</v>
      </c>
      <c r="M18" s="158">
        <v>888</v>
      </c>
      <c r="N18" s="159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79">
        <f>(I18/J18)*100</f>
        <v>0</v>
      </c>
      <c r="J19" s="79"/>
      <c r="K19" s="79"/>
      <c r="L19" s="79">
        <f>(L18/M18)*100</f>
        <v>0</v>
      </c>
      <c r="M19" s="79"/>
      <c r="N19" s="79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16">
        <v>0</v>
      </c>
      <c r="J20" s="158">
        <v>847</v>
      </c>
      <c r="K20" s="159"/>
      <c r="L20" s="16">
        <v>1</v>
      </c>
      <c r="M20" s="158">
        <v>888</v>
      </c>
      <c r="N20" s="159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79">
        <f>(I20/J20)*100</f>
        <v>0</v>
      </c>
      <c r="J21" s="79"/>
      <c r="K21" s="79"/>
      <c r="L21" s="79">
        <f>(L20/M20)*100</f>
        <v>0.11261261261261261</v>
      </c>
      <c r="M21" s="79"/>
      <c r="N21" s="79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16">
        <v>13</v>
      </c>
      <c r="J22" s="158">
        <v>847</v>
      </c>
      <c r="K22" s="159"/>
      <c r="L22" s="16">
        <v>14</v>
      </c>
      <c r="M22" s="158">
        <v>888</v>
      </c>
      <c r="N22" s="159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79">
        <f>(I22/J22)*100</f>
        <v>1.5348288075560803</v>
      </c>
      <c r="J23" s="79"/>
      <c r="K23" s="79"/>
      <c r="L23" s="79">
        <f>(L22/M22)*100</f>
        <v>1.5765765765765765</v>
      </c>
      <c r="M23" s="79"/>
      <c r="N23" s="79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16">
        <v>0</v>
      </c>
      <c r="J24" s="158">
        <v>476</v>
      </c>
      <c r="K24" s="159"/>
      <c r="L24" s="16">
        <v>2</v>
      </c>
      <c r="M24" s="158">
        <v>537</v>
      </c>
      <c r="N24" s="159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79">
        <f>(I24/J24)*1000</f>
        <v>0</v>
      </c>
      <c r="J25" s="79"/>
      <c r="K25" s="79"/>
      <c r="L25" s="79">
        <f>(L24/M24)*1000</f>
        <v>3.7243947858472999</v>
      </c>
      <c r="M25" s="79"/>
      <c r="N25" s="79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16">
        <v>1</v>
      </c>
      <c r="J26" s="158">
        <v>194</v>
      </c>
      <c r="K26" s="159"/>
      <c r="L26" s="16">
        <v>2</v>
      </c>
      <c r="M26" s="158">
        <v>726</v>
      </c>
      <c r="N26" s="159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79">
        <f>(I26/J26)*1000</f>
        <v>5.1546391752577323</v>
      </c>
      <c r="J27" s="79"/>
      <c r="K27" s="79"/>
      <c r="L27" s="79">
        <f>(L26/M26)*1000</f>
        <v>2.7548209366391188</v>
      </c>
      <c r="M27" s="79"/>
      <c r="N27" s="79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16">
        <v>0</v>
      </c>
      <c r="J28" s="158">
        <v>847</v>
      </c>
      <c r="K28" s="159"/>
      <c r="L28" s="16">
        <v>0</v>
      </c>
      <c r="M28" s="158">
        <v>888</v>
      </c>
      <c r="N28" s="159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79">
        <f>(I28/J28)*100</f>
        <v>0</v>
      </c>
      <c r="J29" s="79"/>
      <c r="K29" s="79"/>
      <c r="L29" s="79">
        <f>(L28/M28)*100</f>
        <v>0</v>
      </c>
      <c r="M29" s="79"/>
      <c r="N29" s="79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16">
        <v>0</v>
      </c>
      <c r="J30" s="158">
        <v>847</v>
      </c>
      <c r="K30" s="159"/>
      <c r="L30" s="16">
        <v>0</v>
      </c>
      <c r="M30" s="158">
        <v>888</v>
      </c>
      <c r="N30" s="159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79">
        <f>(I30/J30)*100</f>
        <v>0</v>
      </c>
      <c r="J31" s="79"/>
      <c r="K31" s="79"/>
      <c r="L31" s="79">
        <f>(L30/M30)*100</f>
        <v>0</v>
      </c>
      <c r="M31" s="79"/>
      <c r="N31" s="79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6">
        <v>0</v>
      </c>
      <c r="J32" s="158">
        <v>0</v>
      </c>
      <c r="K32" s="159"/>
      <c r="L32" s="16">
        <v>0</v>
      </c>
      <c r="M32" s="158">
        <v>0</v>
      </c>
      <c r="N32" s="159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79" t="e">
        <f>(I32/J32)*100</f>
        <v>#DIV/0!</v>
      </c>
      <c r="J33" s="79"/>
      <c r="K33" s="79"/>
      <c r="L33" s="79" t="e">
        <f>(L32/M32)*100</f>
        <v>#DIV/0!</v>
      </c>
      <c r="M33" s="79"/>
      <c r="N33" s="79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16">
        <v>0</v>
      </c>
      <c r="J34" s="158">
        <v>0</v>
      </c>
      <c r="K34" s="159"/>
      <c r="L34" s="16">
        <v>0</v>
      </c>
      <c r="M34" s="158">
        <v>0</v>
      </c>
      <c r="N34" s="159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79" t="e">
        <f>(I34/J34)*100</f>
        <v>#DIV/0!</v>
      </c>
      <c r="J35" s="79"/>
      <c r="K35" s="79"/>
      <c r="L35" s="79" t="e">
        <f>(L34/M34)*100</f>
        <v>#DIV/0!</v>
      </c>
      <c r="M35" s="79"/>
      <c r="N35" s="79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6">
        <v>155</v>
      </c>
      <c r="J36" s="158">
        <v>161</v>
      </c>
      <c r="K36" s="159"/>
      <c r="L36" s="16">
        <v>255</v>
      </c>
      <c r="M36" s="158">
        <v>271</v>
      </c>
      <c r="N36" s="159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79">
        <f>(I36/J36)*100</f>
        <v>96.273291925465841</v>
      </c>
      <c r="J37" s="79"/>
      <c r="K37" s="79"/>
      <c r="L37" s="79">
        <f>(L36/M36)*100</f>
        <v>94.095940959409603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6">
        <v>6</v>
      </c>
      <c r="J38" s="158">
        <v>847</v>
      </c>
      <c r="K38" s="159"/>
      <c r="L38" s="16">
        <v>16</v>
      </c>
      <c r="M38" s="158">
        <v>888</v>
      </c>
      <c r="N38" s="159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79">
        <f>(I38/J38)*100</f>
        <v>0.70838252656434475</v>
      </c>
      <c r="J39" s="79"/>
      <c r="K39" s="79"/>
      <c r="L39" s="79">
        <f>(L38/M38)*100</f>
        <v>1.8018018018018018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6">
        <v>6</v>
      </c>
      <c r="J40" s="158">
        <v>3050</v>
      </c>
      <c r="K40" s="159"/>
      <c r="L40" s="16">
        <v>16</v>
      </c>
      <c r="M40" s="158">
        <v>3126</v>
      </c>
      <c r="N40" s="159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79">
        <f>(I40/J40)*100</f>
        <v>0.19672131147540983</v>
      </c>
      <c r="J41" s="79"/>
      <c r="K41" s="79"/>
      <c r="L41" s="79">
        <f>(L40/M40)*100</f>
        <v>0.51183621241202815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6">
        <v>325</v>
      </c>
      <c r="J42" s="158">
        <v>496</v>
      </c>
      <c r="K42" s="159"/>
      <c r="L42" s="16">
        <v>265</v>
      </c>
      <c r="M42" s="158">
        <v>527</v>
      </c>
      <c r="N42" s="159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79">
        <f>(I42/J42)*100</f>
        <v>65.524193548387103</v>
      </c>
      <c r="J43" s="79"/>
      <c r="K43" s="79"/>
      <c r="L43" s="79">
        <f>(L42/M42)*100</f>
        <v>50.284629981024665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6">
        <v>6</v>
      </c>
      <c r="J44" s="158">
        <v>6</v>
      </c>
      <c r="K44" s="159"/>
      <c r="L44" s="16">
        <v>2</v>
      </c>
      <c r="M44" s="158">
        <v>2</v>
      </c>
      <c r="N44" s="159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79">
        <f>(I44/J44)*100</f>
        <v>100</v>
      </c>
      <c r="J45" s="79"/>
      <c r="K45" s="79"/>
      <c r="L45" s="79">
        <f>(L44/M44)*100</f>
        <v>100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6">
        <v>2461</v>
      </c>
      <c r="J46" s="158">
        <v>3050</v>
      </c>
      <c r="K46" s="159"/>
      <c r="L46" s="16">
        <v>2600</v>
      </c>
      <c r="M46" s="158">
        <v>3126</v>
      </c>
      <c r="N46" s="159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79">
        <f>(I46/J46)*100</f>
        <v>80.688524590163937</v>
      </c>
      <c r="J47" s="79"/>
      <c r="K47" s="79"/>
      <c r="L47" s="79">
        <f>(L46/M46)*100</f>
        <v>83.17338451695457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16">
        <v>9</v>
      </c>
      <c r="J48" s="158">
        <v>3050</v>
      </c>
      <c r="K48" s="159"/>
      <c r="L48" s="16">
        <v>83</v>
      </c>
      <c r="M48" s="158">
        <v>3126</v>
      </c>
      <c r="N48" s="159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79">
        <f>(I48/J48)*100</f>
        <v>0.29508196721311475</v>
      </c>
      <c r="J49" s="79"/>
      <c r="K49" s="79"/>
      <c r="L49" s="79">
        <f>(L48/M48)*100</f>
        <v>2.655150351887396</v>
      </c>
      <c r="M49" s="79"/>
      <c r="N49" s="79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79">
        <f>I50/(J50*K50)</f>
        <v>5.842911877394636</v>
      </c>
      <c r="J51" s="79"/>
      <c r="K51" s="79"/>
      <c r="L51" s="79">
        <f>L50/(M50*N50)</f>
        <v>6.3407707910750508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>
        <v>39</v>
      </c>
      <c r="J52" s="195"/>
      <c r="K52" s="196"/>
      <c r="L52" s="194">
        <v>40</v>
      </c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16">
        <v>3050</v>
      </c>
      <c r="J54" s="158">
        <v>2628</v>
      </c>
      <c r="K54" s="159"/>
      <c r="L54" s="16">
        <v>3126</v>
      </c>
      <c r="M54" s="158">
        <v>3316</v>
      </c>
      <c r="N54" s="159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79">
        <f>(I54/J54)*100</f>
        <v>116.0578386605784</v>
      </c>
      <c r="J55" s="79"/>
      <c r="K55" s="79"/>
      <c r="L55" s="79">
        <f>(L54/M54)*100</f>
        <v>94.270205066344985</v>
      </c>
      <c r="M55" s="79"/>
      <c r="N55" s="79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  <c r="X55" s="79" t="e">
        <f>(X54/Y54)*100</f>
        <v>#DIV/0!</v>
      </c>
      <c r="Y55" s="79"/>
      <c r="Z55" s="79"/>
      <c r="AA55" s="79" t="e">
        <f>(AA54/AB54)*100</f>
        <v>#DIV/0!</v>
      </c>
      <c r="AB55" s="79"/>
      <c r="AC55" s="79"/>
      <c r="AD55" s="79" t="e">
        <f>(AD54/AE54)*100</f>
        <v>#DIV/0!</v>
      </c>
      <c r="AE55" s="79"/>
      <c r="AF55" s="79"/>
      <c r="AG55" s="79" t="e">
        <f>(AG54/AH54)*100</f>
        <v>#DIV/0!</v>
      </c>
      <c r="AH55" s="79"/>
      <c r="AI55" s="79"/>
      <c r="AJ55" s="79" t="e">
        <f>(AJ54/AK54)*100</f>
        <v>#DIV/0!</v>
      </c>
      <c r="AK55" s="79"/>
      <c r="AL55" s="79"/>
      <c r="AM55" s="79" t="e">
        <f>(AM54/AN54)*100</f>
        <v>#DIV/0!</v>
      </c>
      <c r="AN55" s="79"/>
      <c r="AO55" s="79"/>
      <c r="AP55" s="79" t="e">
        <f>(AP54/AQ54)*100</f>
        <v>#DIV/0!</v>
      </c>
      <c r="AQ55" s="79"/>
      <c r="AR55" s="79"/>
      <c r="AS55" s="79" t="e">
        <f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16">
        <v>960</v>
      </c>
      <c r="J56" s="158">
        <v>960</v>
      </c>
      <c r="K56" s="159"/>
      <c r="L56" s="16">
        <v>1052</v>
      </c>
      <c r="M56" s="158">
        <v>1052</v>
      </c>
      <c r="N56" s="159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79">
        <f>(I56/J56)*100</f>
        <v>100</v>
      </c>
      <c r="J57" s="79"/>
      <c r="K57" s="79"/>
      <c r="L57" s="79">
        <f>(L56/M56)*100</f>
        <v>100</v>
      </c>
      <c r="M57" s="79"/>
      <c r="N57" s="79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16">
        <v>1433</v>
      </c>
      <c r="J58" s="158">
        <v>1433</v>
      </c>
      <c r="K58" s="159"/>
      <c r="L58" s="16">
        <v>1511</v>
      </c>
      <c r="M58" s="158">
        <v>1511</v>
      </c>
      <c r="N58" s="159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79">
        <f>(I58/J58)*100</f>
        <v>100</v>
      </c>
      <c r="J59" s="79"/>
      <c r="K59" s="79"/>
      <c r="L59" s="79">
        <f>(L58/M58)*100</f>
        <v>100</v>
      </c>
      <c r="M59" s="79"/>
      <c r="N59" s="79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6">
        <v>526</v>
      </c>
      <c r="J60" s="158">
        <v>1433</v>
      </c>
      <c r="K60" s="159"/>
      <c r="L60" s="16">
        <v>409</v>
      </c>
      <c r="M60" s="158">
        <v>1511</v>
      </c>
      <c r="N60" s="159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79">
        <f>(I60/J60)*100</f>
        <v>36.706210746685272</v>
      </c>
      <c r="J61" s="79"/>
      <c r="K61" s="79"/>
      <c r="L61" s="79">
        <f>(L60/M60)*100</f>
        <v>27.068166776968894</v>
      </c>
      <c r="M61" s="79"/>
      <c r="N61" s="79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  <c r="X61" s="79" t="e">
        <f>(X60/Y60)*100</f>
        <v>#DIV/0!</v>
      </c>
      <c r="Y61" s="79"/>
      <c r="Z61" s="79"/>
      <c r="AA61" s="79" t="e">
        <f>(AA60/AB60)*100</f>
        <v>#DIV/0!</v>
      </c>
      <c r="AB61" s="79"/>
      <c r="AC61" s="79"/>
      <c r="AD61" s="79" t="e">
        <f>(AD60/AE60)*100</f>
        <v>#DIV/0!</v>
      </c>
      <c r="AE61" s="79"/>
      <c r="AF61" s="79"/>
      <c r="AG61" s="79" t="e">
        <f>(AG60/AH60)*100</f>
        <v>#DIV/0!</v>
      </c>
      <c r="AH61" s="79"/>
      <c r="AI61" s="79"/>
      <c r="AJ61" s="79" t="e">
        <f>(AJ60/AK60)*100</f>
        <v>#DIV/0!</v>
      </c>
      <c r="AK61" s="79"/>
      <c r="AL61" s="79"/>
      <c r="AM61" s="79" t="e">
        <f>(AM60/AN60)*100</f>
        <v>#DIV/0!</v>
      </c>
      <c r="AN61" s="79"/>
      <c r="AO61" s="79"/>
      <c r="AP61" s="79" t="e">
        <f>(AP60/AQ60)*100</f>
        <v>#DIV/0!</v>
      </c>
      <c r="AQ61" s="79"/>
      <c r="AR61" s="79"/>
      <c r="AS61" s="79" t="e">
        <f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6">
        <v>763</v>
      </c>
      <c r="J62" s="158">
        <v>1433</v>
      </c>
      <c r="K62" s="159"/>
      <c r="L62" s="16">
        <v>741</v>
      </c>
      <c r="M62" s="158">
        <v>1511</v>
      </c>
      <c r="N62" s="159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79">
        <f>(I62/J62)*100</f>
        <v>53.244940683879975</v>
      </c>
      <c r="J63" s="79"/>
      <c r="K63" s="79"/>
      <c r="L63" s="79">
        <f>(L62/M62)*100</f>
        <v>49.040370615486431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6">
        <v>1587</v>
      </c>
      <c r="J64" s="158">
        <v>1953</v>
      </c>
      <c r="K64" s="159"/>
      <c r="L64" s="16">
        <v>1371</v>
      </c>
      <c r="M64" s="158">
        <v>1764</v>
      </c>
      <c r="N64" s="159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79">
        <f>(I64/J64)*100</f>
        <v>81.259600614439321</v>
      </c>
      <c r="J65" s="79"/>
      <c r="K65" s="79"/>
      <c r="L65" s="79">
        <f>(L64/M64)*100</f>
        <v>77.721088435374156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6">
        <v>16</v>
      </c>
      <c r="J66" s="158">
        <v>847</v>
      </c>
      <c r="K66" s="159"/>
      <c r="L66" s="16">
        <v>15</v>
      </c>
      <c r="M66" s="158">
        <v>888</v>
      </c>
      <c r="N66" s="159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79">
        <f>(I66/J66)*100</f>
        <v>1.8890200708382525</v>
      </c>
      <c r="J67" s="79"/>
      <c r="K67" s="79"/>
      <c r="L67" s="79">
        <f>(L66/M66)*100</f>
        <v>1.6891891891891893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16">
        <v>13</v>
      </c>
      <c r="J68" s="158">
        <v>847</v>
      </c>
      <c r="K68" s="159"/>
      <c r="L68" s="16">
        <v>7</v>
      </c>
      <c r="M68" s="158">
        <v>888</v>
      </c>
      <c r="N68" s="159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79">
        <f>(I68/J68)*100</f>
        <v>1.5348288075560803</v>
      </c>
      <c r="J69" s="79"/>
      <c r="K69" s="79"/>
      <c r="L69" s="79">
        <f>(L68/M68)*100</f>
        <v>0.78828828828828823</v>
      </c>
      <c r="M69" s="79"/>
      <c r="N69" s="79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16">
        <v>3943</v>
      </c>
      <c r="J70" s="158">
        <v>847</v>
      </c>
      <c r="K70" s="159"/>
      <c r="L70" s="16">
        <v>3430</v>
      </c>
      <c r="M70" s="158">
        <v>888</v>
      </c>
      <c r="N70" s="159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79">
        <f>(I70/J70)</f>
        <v>4.6552538370720189</v>
      </c>
      <c r="J71" s="79"/>
      <c r="K71" s="79"/>
      <c r="L71" s="79">
        <f>(L70/M70)</f>
        <v>3.8626126126126126</v>
      </c>
      <c r="M71" s="79"/>
      <c r="N71" s="79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16">
        <v>763</v>
      </c>
      <c r="J72" s="158">
        <v>847</v>
      </c>
      <c r="K72" s="159"/>
      <c r="L72" s="16">
        <v>741</v>
      </c>
      <c r="M72" s="158">
        <v>888</v>
      </c>
      <c r="N72" s="159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79">
        <f>(I72/J72)*100</f>
        <v>90.082644628099175</v>
      </c>
      <c r="J73" s="79"/>
      <c r="K73" s="79"/>
      <c r="L73" s="79">
        <f>(L72/M72)*100</f>
        <v>83.445945945945937</v>
      </c>
      <c r="M73" s="79"/>
      <c r="N73" s="79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16">
        <v>0</v>
      </c>
      <c r="J74" s="158">
        <v>847</v>
      </c>
      <c r="K74" s="159"/>
      <c r="L74" s="16">
        <v>0</v>
      </c>
      <c r="M74" s="158">
        <v>888</v>
      </c>
      <c r="N74" s="159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79">
        <f>(I74/J74)*100</f>
        <v>0</v>
      </c>
      <c r="J75" s="79"/>
      <c r="K75" s="79"/>
      <c r="L75" s="79">
        <f>(L74/M74)*100</f>
        <v>0</v>
      </c>
      <c r="M75" s="79"/>
      <c r="N75" s="79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16">
        <v>847</v>
      </c>
      <c r="J76" s="158">
        <v>63</v>
      </c>
      <c r="K76" s="159"/>
      <c r="L76" s="16">
        <v>888</v>
      </c>
      <c r="M76" s="158">
        <v>63</v>
      </c>
      <c r="N76" s="159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79">
        <f t="shared" ref="I77" si="0">(I76/J76)</f>
        <v>13.444444444444445</v>
      </c>
      <c r="J77" s="79"/>
      <c r="K77" s="79"/>
      <c r="L77" s="79">
        <f t="shared" ref="L77" si="1">(L76/M76)</f>
        <v>14.095238095238095</v>
      </c>
      <c r="M77" s="79"/>
      <c r="N77" s="79"/>
      <c r="O77" s="79" t="e">
        <f t="shared" ref="O77" si="2">(O76/P76)</f>
        <v>#DIV/0!</v>
      </c>
      <c r="P77" s="79"/>
      <c r="Q77" s="79"/>
      <c r="R77" s="79" t="e">
        <f t="shared" ref="R77" si="3">(R76/S76)</f>
        <v>#DIV/0!</v>
      </c>
      <c r="S77" s="79"/>
      <c r="T77" s="79"/>
      <c r="U77" s="79" t="e">
        <f t="shared" ref="U77" si="4">(U76/V76)</f>
        <v>#DIV/0!</v>
      </c>
      <c r="V77" s="79"/>
      <c r="W77" s="79"/>
      <c r="X77" s="79" t="e">
        <f t="shared" ref="X77" si="5">(X76/Y76)</f>
        <v>#DIV/0!</v>
      </c>
      <c r="Y77" s="79"/>
      <c r="Z77" s="79"/>
      <c r="AA77" s="79" t="e">
        <f t="shared" ref="AA77" si="6">(AA76/AB76)</f>
        <v>#DIV/0!</v>
      </c>
      <c r="AB77" s="79"/>
      <c r="AC77" s="79"/>
      <c r="AD77" s="79" t="e">
        <f t="shared" ref="AD77" si="7">(AD76/AE76)</f>
        <v>#DIV/0!</v>
      </c>
      <c r="AE77" s="79"/>
      <c r="AF77" s="79"/>
      <c r="AG77" s="79" t="e">
        <f t="shared" ref="AG77" si="8">(AG76/AH76)</f>
        <v>#DIV/0!</v>
      </c>
      <c r="AH77" s="79"/>
      <c r="AI77" s="79"/>
      <c r="AJ77" s="79" t="e">
        <f t="shared" ref="AJ77" si="9">(AJ76/AK76)</f>
        <v>#DIV/0!</v>
      </c>
      <c r="AK77" s="79"/>
      <c r="AL77" s="79"/>
      <c r="AM77" s="79" t="e">
        <f t="shared" ref="AM77" si="10">(AM76/AN76)</f>
        <v>#DIV/0!</v>
      </c>
      <c r="AN77" s="79"/>
      <c r="AO77" s="79"/>
      <c r="AP77" s="79" t="e">
        <f t="shared" ref="AP77" si="11">(AP76/AQ76)</f>
        <v>#DIV/0!</v>
      </c>
      <c r="AQ77" s="79"/>
      <c r="AR77" s="79"/>
      <c r="AS77" s="79" t="e">
        <f t="shared" ref="AS77" si="12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79">
        <f>(I78*J78)/K78</f>
        <v>1.0746788087619985</v>
      </c>
      <c r="J79" s="79"/>
      <c r="K79" s="79"/>
      <c r="L79" s="79">
        <f>(L78*M78)/N78</f>
        <v>1.1065465774575398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16">
        <v>99</v>
      </c>
      <c r="J80" s="158">
        <v>496</v>
      </c>
      <c r="K80" s="159"/>
      <c r="L80" s="16">
        <v>129</v>
      </c>
      <c r="M80" s="158">
        <v>527</v>
      </c>
      <c r="N80" s="159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79">
        <f>(I80/J80)*100</f>
        <v>19.959677419354836</v>
      </c>
      <c r="J81" s="79"/>
      <c r="K81" s="79"/>
      <c r="L81" s="79">
        <f>(L80/M80)*100</f>
        <v>24.478178368121441</v>
      </c>
      <c r="M81" s="79"/>
      <c r="N81" s="79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6">
        <v>462</v>
      </c>
      <c r="J82" s="158">
        <v>465</v>
      </c>
      <c r="K82" s="159"/>
      <c r="L82" s="16">
        <v>518</v>
      </c>
      <c r="M82" s="158">
        <v>472</v>
      </c>
      <c r="N82" s="159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310">
        <f>(I82/J82)*100</f>
        <v>99.354838709677423</v>
      </c>
      <c r="J83" s="310"/>
      <c r="K83" s="310"/>
      <c r="L83" s="310">
        <f>(L82/M82)*100</f>
        <v>109.7457627118644</v>
      </c>
      <c r="M83" s="310"/>
      <c r="N83" s="310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06">
        <f>(I84/J84)/K84</f>
        <v>5.118279569892473</v>
      </c>
      <c r="J85" s="206"/>
      <c r="K85" s="206"/>
      <c r="L85" s="206">
        <f>(L84/M84)/N84</f>
        <v>6.166666666666667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6">
        <v>14</v>
      </c>
      <c r="J86" s="158">
        <v>476</v>
      </c>
      <c r="K86" s="159"/>
      <c r="L86" s="16">
        <v>19</v>
      </c>
      <c r="M86" s="158">
        <v>537</v>
      </c>
      <c r="N86" s="159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79">
        <f>(I86/J86)*100</f>
        <v>2.9411764705882351</v>
      </c>
      <c r="J87" s="79"/>
      <c r="K87" s="79"/>
      <c r="L87" s="79">
        <f>(L86/M86)*100</f>
        <v>3.5381750465549344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6">
        <v>476</v>
      </c>
      <c r="J88" s="158">
        <v>847</v>
      </c>
      <c r="K88" s="159"/>
      <c r="L88" s="16">
        <v>537</v>
      </c>
      <c r="M88" s="158">
        <v>888</v>
      </c>
      <c r="N88" s="159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79">
        <f>(I88/J88)*100</f>
        <v>56.198347107438018</v>
      </c>
      <c r="J89" s="79"/>
      <c r="K89" s="79"/>
      <c r="L89" s="79">
        <f>(L88/M88)*100</f>
        <v>60.472972972972968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6">
        <v>0</v>
      </c>
      <c r="J90" s="158">
        <v>476</v>
      </c>
      <c r="K90" s="159"/>
      <c r="L90" s="16">
        <v>0</v>
      </c>
      <c r="M90" s="158">
        <v>537</v>
      </c>
      <c r="N90" s="159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79">
        <f>(I90/J90)*100</f>
        <v>0</v>
      </c>
      <c r="J91" s="79"/>
      <c r="K91" s="79"/>
      <c r="L91" s="79">
        <f>(L90/M90)*100</f>
        <v>0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6">
        <v>0</v>
      </c>
      <c r="J92" s="158">
        <v>476</v>
      </c>
      <c r="K92" s="159"/>
      <c r="L92" s="16">
        <v>0</v>
      </c>
      <c r="M92" s="158">
        <v>537</v>
      </c>
      <c r="N92" s="159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79">
        <f>(I92/J92)*100</f>
        <v>0</v>
      </c>
      <c r="J93" s="79"/>
      <c r="K93" s="79"/>
      <c r="L93" s="79">
        <f>(L92/M92)*100</f>
        <v>0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6">
        <v>205</v>
      </c>
      <c r="J94" s="158">
        <v>538</v>
      </c>
      <c r="K94" s="159"/>
      <c r="L94" s="16">
        <v>216</v>
      </c>
      <c r="M94" s="158">
        <v>560</v>
      </c>
      <c r="N94" s="159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79">
        <f>(I94/J94)*100</f>
        <v>38.104089219330852</v>
      </c>
      <c r="J95" s="79"/>
      <c r="K95" s="79"/>
      <c r="L95" s="79">
        <f>(L94/M94)*100</f>
        <v>38.571428571428577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6">
        <v>0</v>
      </c>
      <c r="J96" s="158">
        <v>476</v>
      </c>
      <c r="K96" s="159"/>
      <c r="L96" s="16">
        <v>0</v>
      </c>
      <c r="M96" s="158">
        <v>537</v>
      </c>
      <c r="N96" s="159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79">
        <f>(I96/J96)*100</f>
        <v>0</v>
      </c>
      <c r="J97" s="79"/>
      <c r="K97" s="79"/>
      <c r="L97" s="79">
        <f>(L96/M96)*100</f>
        <v>0</v>
      </c>
      <c r="M97" s="79"/>
      <c r="N97" s="79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6">
        <v>0</v>
      </c>
      <c r="J98" s="158">
        <v>452</v>
      </c>
      <c r="K98" s="159"/>
      <c r="L98" s="16">
        <v>0</v>
      </c>
      <c r="M98" s="158">
        <v>449</v>
      </c>
      <c r="N98" s="159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79">
        <f>(I98/J98)*100</f>
        <v>0</v>
      </c>
      <c r="J99" s="79"/>
      <c r="K99" s="79"/>
      <c r="L99" s="79">
        <f>(L98/M98)*100</f>
        <v>0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6">
        <v>58</v>
      </c>
      <c r="J100" s="158">
        <v>542</v>
      </c>
      <c r="K100" s="159"/>
      <c r="L100" s="16">
        <v>21</v>
      </c>
      <c r="M100" s="158">
        <v>559</v>
      </c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>
        <f>(I100/J100)*100</f>
        <v>10.701107011070111</v>
      </c>
      <c r="J101" s="79"/>
      <c r="K101" s="79"/>
      <c r="L101" s="79">
        <f>(L100/M100)*100</f>
        <v>3.7567084078711988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6">
        <v>8</v>
      </c>
      <c r="J102" s="158">
        <v>542</v>
      </c>
      <c r="K102" s="159"/>
      <c r="L102" s="16">
        <v>12</v>
      </c>
      <c r="M102" s="158">
        <v>559</v>
      </c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79">
        <f>(I102/J102)*100</f>
        <v>1.4760147601476015</v>
      </c>
      <c r="J103" s="79"/>
      <c r="K103" s="79"/>
      <c r="L103" s="79">
        <f>(L102/M102)*100</f>
        <v>2.1466905187835419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6">
        <v>0</v>
      </c>
      <c r="J104" s="158">
        <v>476</v>
      </c>
      <c r="K104" s="159"/>
      <c r="L104" s="16">
        <v>0</v>
      </c>
      <c r="M104" s="158">
        <v>537</v>
      </c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79">
        <f>(I104/J104)*100</f>
        <v>0</v>
      </c>
      <c r="J105" s="79"/>
      <c r="K105" s="79"/>
      <c r="L105" s="79">
        <f>(L104/M104)*100</f>
        <v>0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6">
        <v>0</v>
      </c>
      <c r="J106" s="158">
        <v>476</v>
      </c>
      <c r="K106" s="159"/>
      <c r="L106" s="16">
        <v>0</v>
      </c>
      <c r="M106" s="158">
        <v>537</v>
      </c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79">
        <f>(I106/J106)*100</f>
        <v>0</v>
      </c>
      <c r="J107" s="79"/>
      <c r="K107" s="79"/>
      <c r="L107" s="79">
        <f>(L106/M106)*100</f>
        <v>0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6">
        <v>0</v>
      </c>
      <c r="J108" s="158">
        <v>538</v>
      </c>
      <c r="K108" s="159"/>
      <c r="L108" s="16">
        <v>0</v>
      </c>
      <c r="M108" s="158">
        <v>560</v>
      </c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79">
        <f>(I108/J108)*100</f>
        <v>0</v>
      </c>
      <c r="J109" s="79"/>
      <c r="K109" s="79"/>
      <c r="L109" s="79">
        <f>(L108/M108)*100</f>
        <v>0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6">
        <v>405</v>
      </c>
      <c r="J110" s="158">
        <v>538</v>
      </c>
      <c r="K110" s="159"/>
      <c r="L110" s="16">
        <v>308</v>
      </c>
      <c r="M110" s="158">
        <v>560</v>
      </c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79">
        <f>(I110/J110)*100</f>
        <v>75.278810408921942</v>
      </c>
      <c r="J111" s="79"/>
      <c r="K111" s="79"/>
      <c r="L111" s="79">
        <f>(L110/M110)*100</f>
        <v>55.000000000000007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6">
        <v>12</v>
      </c>
      <c r="J112" s="158">
        <v>542</v>
      </c>
      <c r="K112" s="159"/>
      <c r="L112" s="16">
        <v>10</v>
      </c>
      <c r="M112" s="158">
        <v>559</v>
      </c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79">
        <f>(I112/J112)*100</f>
        <v>2.214022140221402</v>
      </c>
      <c r="J113" s="79"/>
      <c r="K113" s="79"/>
      <c r="L113" s="79">
        <f>(L112/M112)*100</f>
        <v>1.7889087656529516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6">
        <v>119</v>
      </c>
      <c r="J114" s="158">
        <v>538</v>
      </c>
      <c r="K114" s="159"/>
      <c r="L114" s="16">
        <v>138</v>
      </c>
      <c r="M114" s="158">
        <v>560</v>
      </c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79">
        <f>(I114/J114)*100</f>
        <v>22.118959107806692</v>
      </c>
      <c r="J115" s="79"/>
      <c r="K115" s="79"/>
      <c r="L115" s="79">
        <f>(L114/M114)*100</f>
        <v>24.642857142857146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>
        <v>0</v>
      </c>
      <c r="J116" s="195"/>
      <c r="K116" s="196"/>
      <c r="L116" s="194">
        <v>0</v>
      </c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6">
        <v>1003</v>
      </c>
      <c r="J118" s="158">
        <v>1003</v>
      </c>
      <c r="K118" s="159"/>
      <c r="L118" s="16">
        <v>944</v>
      </c>
      <c r="M118" s="158">
        <v>944</v>
      </c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79">
        <f>(I118/J118)*100</f>
        <v>100</v>
      </c>
      <c r="J119" s="79"/>
      <c r="K119" s="79"/>
      <c r="L119" s="79">
        <f>(L118/M118)*100</f>
        <v>100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6">
        <v>0</v>
      </c>
      <c r="J120" s="158">
        <v>0</v>
      </c>
      <c r="K120" s="159"/>
      <c r="L120" s="16">
        <v>0</v>
      </c>
      <c r="M120" s="158">
        <v>0</v>
      </c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79" t="e">
        <f>(I120/J120)*100</f>
        <v>#DIV/0!</v>
      </c>
      <c r="J121" s="79"/>
      <c r="K121" s="79"/>
      <c r="L121" s="79" t="e">
        <f>(L120/M120)*100</f>
        <v>#DIV/0!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6">
        <v>1044</v>
      </c>
      <c r="J122" s="158">
        <v>1044</v>
      </c>
      <c r="K122" s="159"/>
      <c r="L122" s="16">
        <v>1207</v>
      </c>
      <c r="M122" s="158">
        <v>1207</v>
      </c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79">
        <f>(I122/J122)*100</f>
        <v>100</v>
      </c>
      <c r="J123" s="79"/>
      <c r="K123" s="79"/>
      <c r="L123" s="79">
        <f>(L122/M122)*100</f>
        <v>100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6">
        <v>934</v>
      </c>
      <c r="J124" s="158">
        <v>934</v>
      </c>
      <c r="K124" s="159"/>
      <c r="L124" s="16">
        <v>1050</v>
      </c>
      <c r="M124" s="158">
        <v>1050</v>
      </c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79">
        <f>(I124/J124)*100</f>
        <v>100</v>
      </c>
      <c r="J125" s="79"/>
      <c r="K125" s="79"/>
      <c r="L125" s="79">
        <f>(L124/M124)*100</f>
        <v>100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6">
        <v>88</v>
      </c>
      <c r="J126" s="158">
        <v>88</v>
      </c>
      <c r="K126" s="159"/>
      <c r="L126" s="16">
        <v>135</v>
      </c>
      <c r="M126" s="158">
        <v>135</v>
      </c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>
        <f>(I126/J126)*100</f>
        <v>100</v>
      </c>
      <c r="J127" s="79"/>
      <c r="K127" s="79"/>
      <c r="L127" s="79">
        <f>(L126/M126)*100</f>
        <v>100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6">
        <v>22</v>
      </c>
      <c r="J128" s="158">
        <v>22</v>
      </c>
      <c r="K128" s="159"/>
      <c r="L128" s="16">
        <v>22</v>
      </c>
      <c r="M128" s="158">
        <v>22</v>
      </c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79">
        <f>(I128/J128)*100</f>
        <v>100</v>
      </c>
      <c r="J129" s="79"/>
      <c r="K129" s="79"/>
      <c r="L129" s="79">
        <f>(L128/M128)*100</f>
        <v>100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6">
        <v>0</v>
      </c>
      <c r="J130" s="158">
        <v>0</v>
      </c>
      <c r="K130" s="159"/>
      <c r="L130" s="16">
        <v>0</v>
      </c>
      <c r="M130" s="158">
        <v>0</v>
      </c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 t="e">
        <f>(I130/J130)*100</f>
        <v>#DIV/0!</v>
      </c>
      <c r="J131" s="79"/>
      <c r="K131" s="79"/>
      <c r="L131" s="79" t="e">
        <f>(L130/M130)*100</f>
        <v>#DIV/0!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6">
        <v>35075</v>
      </c>
      <c r="J132" s="158">
        <v>35075</v>
      </c>
      <c r="K132" s="159"/>
      <c r="L132" s="16">
        <v>30970</v>
      </c>
      <c r="M132" s="158">
        <v>30970</v>
      </c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79">
        <f>(I132/J132)*100</f>
        <v>100</v>
      </c>
      <c r="J133" s="79"/>
      <c r="K133" s="79"/>
      <c r="L133" s="79">
        <f>(L132/M132)*100</f>
        <v>100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6">
        <v>0</v>
      </c>
      <c r="J134" s="158">
        <v>0</v>
      </c>
      <c r="K134" s="159"/>
      <c r="L134" s="16">
        <v>0</v>
      </c>
      <c r="M134" s="158">
        <v>0</v>
      </c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79" t="e">
        <f>(I134/J134)*100</f>
        <v>#DIV/0!</v>
      </c>
      <c r="J135" s="79"/>
      <c r="K135" s="79"/>
      <c r="L135" s="79" t="e">
        <f>(L134/M134)*100</f>
        <v>#DIV/0!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6">
        <v>469</v>
      </c>
      <c r="J136" s="158">
        <v>4200</v>
      </c>
      <c r="K136" s="159"/>
      <c r="L136" s="16">
        <v>304</v>
      </c>
      <c r="M136" s="158">
        <v>1908</v>
      </c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79">
        <f>(I136/J136)*100</f>
        <v>11.166666666666666</v>
      </c>
      <c r="J137" s="79"/>
      <c r="K137" s="79"/>
      <c r="L137" s="79">
        <f>(L136/M136)*100</f>
        <v>15.932914046121594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6">
        <v>2190</v>
      </c>
      <c r="J138" s="158">
        <v>21800</v>
      </c>
      <c r="K138" s="159"/>
      <c r="L138" s="16">
        <v>1839</v>
      </c>
      <c r="M138" s="158">
        <v>20670</v>
      </c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79">
        <f>(I138/J138)*100</f>
        <v>10.045871559633028</v>
      </c>
      <c r="J139" s="79"/>
      <c r="K139" s="79"/>
      <c r="L139" s="79">
        <f>(L138/M138)*100</f>
        <v>8.8969521044992739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6">
        <v>997</v>
      </c>
      <c r="J140" s="158">
        <v>8780</v>
      </c>
      <c r="K140" s="159"/>
      <c r="L140" s="16">
        <v>918</v>
      </c>
      <c r="M140" s="158">
        <v>8300</v>
      </c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>
        <f>(I140/J140)*100</f>
        <v>11.355353075170843</v>
      </c>
      <c r="J141" s="79"/>
      <c r="K141" s="79"/>
      <c r="L141" s="79">
        <f>(L140/M140)*100</f>
        <v>11.060240963855422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6">
        <v>288</v>
      </c>
      <c r="J142" s="158">
        <v>847</v>
      </c>
      <c r="K142" s="159"/>
      <c r="L142" s="16">
        <v>306</v>
      </c>
      <c r="M142" s="158">
        <v>888</v>
      </c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79">
        <f>(I142/J142)*100</f>
        <v>34.002361275088546</v>
      </c>
      <c r="J143" s="79"/>
      <c r="K143" s="79"/>
      <c r="L143" s="79">
        <f>(L142/M142)*100</f>
        <v>34.45945945945946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6">
        <v>8</v>
      </c>
      <c r="J144" s="158">
        <v>16</v>
      </c>
      <c r="K144" s="159"/>
      <c r="L144" s="16">
        <v>5</v>
      </c>
      <c r="M144" s="158">
        <v>15</v>
      </c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>
        <f>(I144/J144)*100</f>
        <v>50</v>
      </c>
      <c r="J145" s="79"/>
      <c r="K145" s="79"/>
      <c r="L145" s="79">
        <f>(L144/M144)*100</f>
        <v>33.333333333333329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6">
        <v>74228</v>
      </c>
      <c r="J146" s="158">
        <v>93695</v>
      </c>
      <c r="K146" s="159"/>
      <c r="L146" s="16">
        <v>57042</v>
      </c>
      <c r="M146" s="158">
        <v>78627</v>
      </c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>
        <f>(I146/J146)*100</f>
        <v>79.223010833022045</v>
      </c>
      <c r="J147" s="79"/>
      <c r="K147" s="79"/>
      <c r="L147" s="79">
        <f>(L146/M146)*100</f>
        <v>72.547598153306112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6">
        <v>42930</v>
      </c>
      <c r="J148" s="158">
        <v>47900</v>
      </c>
      <c r="K148" s="159"/>
      <c r="L148" s="16">
        <v>37020</v>
      </c>
      <c r="M148" s="158">
        <v>43513</v>
      </c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>
        <f>(I148/J148)*100</f>
        <v>89.624217118997919</v>
      </c>
      <c r="J149" s="79"/>
      <c r="K149" s="79"/>
      <c r="L149" s="79">
        <f>(L148/M148)*100</f>
        <v>85.078022659894742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6">
        <v>252259</v>
      </c>
      <c r="J150" s="158">
        <v>299069</v>
      </c>
      <c r="K150" s="159"/>
      <c r="L150" s="16">
        <v>208798</v>
      </c>
      <c r="M150" s="158">
        <v>265448</v>
      </c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79">
        <f>(I150/J150)*100</f>
        <v>84.348093583754917</v>
      </c>
      <c r="J151" s="79"/>
      <c r="K151" s="79"/>
      <c r="L151" s="79">
        <f>(L150/M150)*100</f>
        <v>78.658720352008686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6">
        <v>79</v>
      </c>
      <c r="J152" s="158">
        <v>79</v>
      </c>
      <c r="K152" s="159"/>
      <c r="L152" s="16">
        <v>44</v>
      </c>
      <c r="M152" s="158">
        <v>44</v>
      </c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>
        <f>(I152/J152)*100</f>
        <v>100</v>
      </c>
      <c r="J153" s="79"/>
      <c r="K153" s="79"/>
      <c r="L153" s="79">
        <f>(L152/M152)*100</f>
        <v>100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6">
        <v>219</v>
      </c>
      <c r="J154" s="158">
        <v>246</v>
      </c>
      <c r="K154" s="159"/>
      <c r="L154" s="16">
        <v>161</v>
      </c>
      <c r="M154" s="158">
        <v>196</v>
      </c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79">
        <f>(I154/J154)*100</f>
        <v>89.024390243902445</v>
      </c>
      <c r="J155" s="79"/>
      <c r="K155" s="79"/>
      <c r="L155" s="79">
        <f>(L154/M154)*100</f>
        <v>82.142857142857139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6">
        <v>219</v>
      </c>
      <c r="J156" s="158">
        <v>232</v>
      </c>
      <c r="K156" s="159"/>
      <c r="L156" s="16">
        <v>161</v>
      </c>
      <c r="M156" s="158">
        <v>182</v>
      </c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79">
        <f>(I156/J156)*100</f>
        <v>94.396551724137936</v>
      </c>
      <c r="J157" s="79"/>
      <c r="K157" s="79"/>
      <c r="L157" s="79">
        <f>(L156/M156)*100</f>
        <v>88.461538461538453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6">
        <v>0</v>
      </c>
      <c r="J158" s="158">
        <v>14</v>
      </c>
      <c r="K158" s="159"/>
      <c r="L158" s="16">
        <v>0</v>
      </c>
      <c r="M158" s="158">
        <v>14</v>
      </c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>
        <f>(I158/J158)*100</f>
        <v>0</v>
      </c>
      <c r="J159" s="79"/>
      <c r="K159" s="79"/>
      <c r="L159" s="79">
        <f>(L158/M158)*100</f>
        <v>0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6">
        <v>2</v>
      </c>
      <c r="J160" s="158">
        <v>2</v>
      </c>
      <c r="K160" s="159"/>
      <c r="L160" s="16">
        <v>1</v>
      </c>
      <c r="M160" s="158">
        <v>1</v>
      </c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79">
        <f>(I160/J160)*100</f>
        <v>100</v>
      </c>
      <c r="J161" s="79"/>
      <c r="K161" s="79"/>
      <c r="L161" s="79">
        <f>(L160/M160)*100</f>
        <v>100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6">
        <v>30</v>
      </c>
      <c r="J162" s="158">
        <v>30</v>
      </c>
      <c r="K162" s="159"/>
      <c r="L162" s="16">
        <v>27</v>
      </c>
      <c r="M162" s="158">
        <v>30</v>
      </c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79">
        <f>(I162/J162)*100</f>
        <v>100</v>
      </c>
      <c r="J163" s="79"/>
      <c r="K163" s="79"/>
      <c r="L163" s="79">
        <f>(L162/M162)*100</f>
        <v>90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6">
        <v>409</v>
      </c>
      <c r="J164" s="158">
        <v>410</v>
      </c>
      <c r="K164" s="159"/>
      <c r="L164" s="16">
        <v>274</v>
      </c>
      <c r="M164" s="158">
        <v>280</v>
      </c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79">
        <f>(I164/J164)*100</f>
        <v>99.756097560975604</v>
      </c>
      <c r="J165" s="79"/>
      <c r="K165" s="79"/>
      <c r="L165" s="79">
        <f>(L164/M164)*100</f>
        <v>97.857142857142847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6">
        <v>4</v>
      </c>
      <c r="J166" s="158">
        <v>2</v>
      </c>
      <c r="K166" s="159"/>
      <c r="L166" s="16">
        <v>5</v>
      </c>
      <c r="M166" s="158">
        <v>4</v>
      </c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>
        <f>(I166/J166)*100</f>
        <v>200</v>
      </c>
      <c r="J167" s="79"/>
      <c r="K167" s="79"/>
      <c r="L167" s="79">
        <f>(L166/M166)*100</f>
        <v>125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6">
        <v>0</v>
      </c>
      <c r="J168" s="158">
        <v>0</v>
      </c>
      <c r="K168" s="159"/>
      <c r="L168" s="16">
        <v>0</v>
      </c>
      <c r="M168" s="158">
        <v>0</v>
      </c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79" t="e">
        <f>(I168/J168)*100</f>
        <v>#DIV/0!</v>
      </c>
      <c r="J169" s="79"/>
      <c r="K169" s="79"/>
      <c r="L169" s="79" t="e">
        <f>(L168/M168)*100</f>
        <v>#DIV/0!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6">
        <v>1</v>
      </c>
      <c r="J170" s="158">
        <v>1</v>
      </c>
      <c r="K170" s="159"/>
      <c r="L170" s="16">
        <v>0</v>
      </c>
      <c r="M170" s="158">
        <v>0</v>
      </c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79">
        <f>(I170/J170)*100</f>
        <v>100</v>
      </c>
      <c r="J171" s="79"/>
      <c r="K171" s="79"/>
      <c r="L171" s="79" t="e">
        <f>(L170/M170)*100</f>
        <v>#DIV/0!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6">
        <v>0</v>
      </c>
      <c r="J172" s="158">
        <v>0</v>
      </c>
      <c r="K172" s="159"/>
      <c r="L172" s="16">
        <v>6</v>
      </c>
      <c r="M172" s="158">
        <v>6</v>
      </c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 t="e">
        <f>(I172/J172)*100</f>
        <v>#DIV/0!</v>
      </c>
      <c r="J173" s="79"/>
      <c r="K173" s="79"/>
      <c r="L173" s="79">
        <f>(L172/M172)*100</f>
        <v>100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>
        <v>4</v>
      </c>
      <c r="I174" s="194">
        <v>0</v>
      </c>
      <c r="J174" s="195"/>
      <c r="K174" s="196"/>
      <c r="L174" s="194">
        <v>0</v>
      </c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>
        <v>0</v>
      </c>
      <c r="J176" s="195"/>
      <c r="K176" s="196"/>
      <c r="L176" s="194">
        <v>0</v>
      </c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6">
        <v>816</v>
      </c>
      <c r="J178" s="158">
        <v>895</v>
      </c>
      <c r="K178" s="159"/>
      <c r="L178" s="16">
        <v>850</v>
      </c>
      <c r="M178" s="158">
        <v>910</v>
      </c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79">
        <f>(I178/J178)*100</f>
        <v>91.173184357541899</v>
      </c>
      <c r="J179" s="79"/>
      <c r="K179" s="79"/>
      <c r="L179" s="79">
        <f>(L178/M178)*100</f>
        <v>93.406593406593402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6">
        <v>2343</v>
      </c>
      <c r="J180" s="158">
        <v>2260</v>
      </c>
      <c r="K180" s="159"/>
      <c r="L180" s="16">
        <v>2388</v>
      </c>
      <c r="M180" s="158">
        <v>3300</v>
      </c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79">
        <f>(I180/J180)*100</f>
        <v>103.67256637168141</v>
      </c>
      <c r="J181" s="79"/>
      <c r="K181" s="79"/>
      <c r="L181" s="79">
        <f>(L180/M180)*100</f>
        <v>72.36363636363636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6">
        <v>9</v>
      </c>
      <c r="J182" s="79">
        <v>4979</v>
      </c>
      <c r="K182" s="79"/>
      <c r="L182" s="16">
        <v>4</v>
      </c>
      <c r="M182" s="79">
        <v>5164</v>
      </c>
      <c r="N182" s="79"/>
      <c r="O182" s="16"/>
      <c r="P182" s="79"/>
      <c r="Q182" s="79"/>
      <c r="R182" s="16"/>
      <c r="S182" s="79"/>
      <c r="T182" s="79"/>
      <c r="U182" s="16"/>
      <c r="V182" s="79"/>
      <c r="W182" s="79"/>
      <c r="X182" s="16"/>
      <c r="Y182" s="79"/>
      <c r="Z182" s="79"/>
      <c r="AA182" s="16"/>
      <c r="AB182" s="79"/>
      <c r="AC182" s="79"/>
      <c r="AD182" s="16"/>
      <c r="AE182" s="79"/>
      <c r="AF182" s="79"/>
      <c r="AG182" s="16"/>
      <c r="AH182" s="79"/>
      <c r="AI182" s="79"/>
      <c r="AJ182" s="16"/>
      <c r="AK182" s="79"/>
      <c r="AL182" s="79"/>
      <c r="AM182" s="16"/>
      <c r="AN182" s="79"/>
      <c r="AO182" s="79"/>
      <c r="AP182" s="16"/>
      <c r="AQ182" s="79"/>
      <c r="AR182" s="79"/>
      <c r="AS182" s="16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79">
        <f>(I182/J182)*100</f>
        <v>0.18075918859208676</v>
      </c>
      <c r="J183" s="79"/>
      <c r="K183" s="79"/>
      <c r="L183" s="79">
        <f>(L182/M182)*100</f>
        <v>7.7459333849728904E-2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6">
        <v>9</v>
      </c>
      <c r="J184" s="79">
        <v>9</v>
      </c>
      <c r="K184" s="79"/>
      <c r="L184" s="16">
        <v>1</v>
      </c>
      <c r="M184" s="79">
        <v>4</v>
      </c>
      <c r="N184" s="79"/>
      <c r="O184" s="16"/>
      <c r="P184" s="79"/>
      <c r="Q184" s="79"/>
      <c r="R184" s="16"/>
      <c r="S184" s="79"/>
      <c r="T184" s="79"/>
      <c r="U184" s="16"/>
      <c r="V184" s="79"/>
      <c r="W184" s="79"/>
      <c r="X184" s="16"/>
      <c r="Y184" s="79"/>
      <c r="Z184" s="79"/>
      <c r="AA184" s="16"/>
      <c r="AB184" s="79"/>
      <c r="AC184" s="79"/>
      <c r="AD184" s="16"/>
      <c r="AE184" s="79"/>
      <c r="AF184" s="79"/>
      <c r="AG184" s="16"/>
      <c r="AH184" s="79"/>
      <c r="AI184" s="79"/>
      <c r="AJ184" s="16"/>
      <c r="AK184" s="79"/>
      <c r="AL184" s="79"/>
      <c r="AM184" s="16"/>
      <c r="AN184" s="79"/>
      <c r="AO184" s="79"/>
      <c r="AP184" s="16"/>
      <c r="AQ184" s="79"/>
      <c r="AR184" s="79"/>
      <c r="AS184" s="16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79">
        <f>(I184/J184)*100</f>
        <v>100</v>
      </c>
      <c r="J185" s="79"/>
      <c r="K185" s="79"/>
      <c r="L185" s="79">
        <f>(L184/M184)*100</f>
        <v>25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6">
        <v>9</v>
      </c>
      <c r="J186" s="79">
        <v>9</v>
      </c>
      <c r="K186" s="79"/>
      <c r="L186" s="16">
        <v>4</v>
      </c>
      <c r="M186" s="79">
        <v>4</v>
      </c>
      <c r="N186" s="79"/>
      <c r="O186" s="16"/>
      <c r="P186" s="79"/>
      <c r="Q186" s="79"/>
      <c r="R186" s="16"/>
      <c r="S186" s="79"/>
      <c r="T186" s="79"/>
      <c r="U186" s="16"/>
      <c r="V186" s="79"/>
      <c r="W186" s="79"/>
      <c r="X186" s="16"/>
      <c r="Y186" s="79"/>
      <c r="Z186" s="79"/>
      <c r="AA186" s="16"/>
      <c r="AB186" s="79"/>
      <c r="AC186" s="79"/>
      <c r="AD186" s="16"/>
      <c r="AE186" s="79"/>
      <c r="AF186" s="79"/>
      <c r="AG186" s="16"/>
      <c r="AH186" s="79"/>
      <c r="AI186" s="79"/>
      <c r="AJ186" s="16"/>
      <c r="AK186" s="79"/>
      <c r="AL186" s="79"/>
      <c r="AM186" s="16"/>
      <c r="AN186" s="79"/>
      <c r="AO186" s="79"/>
      <c r="AP186" s="16"/>
      <c r="AQ186" s="79"/>
      <c r="AR186" s="79"/>
      <c r="AS186" s="16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79">
        <f>(I186/J186)*100</f>
        <v>100</v>
      </c>
      <c r="J187" s="79"/>
      <c r="K187" s="79"/>
      <c r="L187" s="79">
        <f>(L186/M186)*100</f>
        <v>100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93" t="s">
        <v>10</v>
      </c>
      <c r="M6" s="101"/>
      <c r="N6" s="94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14">
        <v>0</v>
      </c>
      <c r="J8" s="158">
        <v>419</v>
      </c>
      <c r="K8" s="159"/>
      <c r="L8" s="14">
        <v>0</v>
      </c>
      <c r="M8" s="158">
        <v>413</v>
      </c>
      <c r="N8" s="159"/>
      <c r="O8" s="14"/>
      <c r="P8" s="158"/>
      <c r="Q8" s="159"/>
      <c r="R8" s="14"/>
      <c r="S8" s="158"/>
      <c r="T8" s="159"/>
      <c r="U8" s="14"/>
      <c r="V8" s="158"/>
      <c r="W8" s="159"/>
      <c r="X8" s="14"/>
      <c r="Y8" s="158"/>
      <c r="Z8" s="159"/>
      <c r="AA8" s="14"/>
      <c r="AB8" s="158"/>
      <c r="AC8" s="159"/>
      <c r="AD8" s="14"/>
      <c r="AE8" s="158"/>
      <c r="AF8" s="159"/>
      <c r="AG8" s="14"/>
      <c r="AH8" s="158"/>
      <c r="AI8" s="159"/>
      <c r="AJ8" s="14"/>
      <c r="AK8" s="158"/>
      <c r="AL8" s="159"/>
      <c r="AM8" s="14"/>
      <c r="AN8" s="158"/>
      <c r="AO8" s="159"/>
      <c r="AP8" s="14"/>
      <c r="AQ8" s="158"/>
      <c r="AR8" s="159"/>
      <c r="AS8" s="14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79">
        <f>(I8/J8)*100</f>
        <v>0</v>
      </c>
      <c r="J9" s="79"/>
      <c r="K9" s="79"/>
      <c r="L9" s="79">
        <f>(L8/M8)*100</f>
        <v>0</v>
      </c>
      <c r="M9" s="79"/>
      <c r="N9" s="79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14">
        <v>6</v>
      </c>
      <c r="J10" s="158">
        <v>419</v>
      </c>
      <c r="K10" s="159"/>
      <c r="L10" s="14">
        <v>8</v>
      </c>
      <c r="M10" s="158">
        <v>413</v>
      </c>
      <c r="N10" s="159"/>
      <c r="O10" s="14"/>
      <c r="P10" s="158"/>
      <c r="Q10" s="159"/>
      <c r="R10" s="14"/>
      <c r="S10" s="158"/>
      <c r="T10" s="159"/>
      <c r="U10" s="14"/>
      <c r="V10" s="158"/>
      <c r="W10" s="159"/>
      <c r="X10" s="14"/>
      <c r="Y10" s="158"/>
      <c r="Z10" s="159"/>
      <c r="AA10" s="14"/>
      <c r="AB10" s="158"/>
      <c r="AC10" s="159"/>
      <c r="AD10" s="14"/>
      <c r="AE10" s="158"/>
      <c r="AF10" s="159"/>
      <c r="AG10" s="14"/>
      <c r="AH10" s="158"/>
      <c r="AI10" s="159"/>
      <c r="AJ10" s="14"/>
      <c r="AK10" s="158"/>
      <c r="AL10" s="159"/>
      <c r="AM10" s="14"/>
      <c r="AN10" s="158"/>
      <c r="AO10" s="159"/>
      <c r="AP10" s="14"/>
      <c r="AQ10" s="158"/>
      <c r="AR10" s="159"/>
      <c r="AS10" s="14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79">
        <f>(I10/J10)*100</f>
        <v>1.431980906921241</v>
      </c>
      <c r="J11" s="79"/>
      <c r="K11" s="79"/>
      <c r="L11" s="79">
        <f>(L10/M10)*100</f>
        <v>1.937046004842615</v>
      </c>
      <c r="M11" s="79"/>
      <c r="N11" s="79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14">
        <v>5</v>
      </c>
      <c r="J12" s="158">
        <v>419</v>
      </c>
      <c r="K12" s="159"/>
      <c r="L12" s="14">
        <v>2</v>
      </c>
      <c r="M12" s="158">
        <v>413</v>
      </c>
      <c r="N12" s="159"/>
      <c r="O12" s="14"/>
      <c r="P12" s="158"/>
      <c r="Q12" s="159"/>
      <c r="R12" s="14"/>
      <c r="S12" s="158"/>
      <c r="T12" s="159"/>
      <c r="U12" s="14"/>
      <c r="V12" s="158"/>
      <c r="W12" s="159"/>
      <c r="X12" s="14"/>
      <c r="Y12" s="158"/>
      <c r="Z12" s="159"/>
      <c r="AA12" s="14"/>
      <c r="AB12" s="158"/>
      <c r="AC12" s="159"/>
      <c r="AD12" s="14"/>
      <c r="AE12" s="158"/>
      <c r="AF12" s="159"/>
      <c r="AG12" s="14"/>
      <c r="AH12" s="158"/>
      <c r="AI12" s="159"/>
      <c r="AJ12" s="14"/>
      <c r="AK12" s="158"/>
      <c r="AL12" s="159"/>
      <c r="AM12" s="14"/>
      <c r="AN12" s="158"/>
      <c r="AO12" s="159"/>
      <c r="AP12" s="14"/>
      <c r="AQ12" s="158"/>
      <c r="AR12" s="159"/>
      <c r="AS12" s="14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79">
        <f>(I12/J12)*1000</f>
        <v>11.933174224343675</v>
      </c>
      <c r="J13" s="79"/>
      <c r="K13" s="79"/>
      <c r="L13" s="79">
        <f>(L12/M12)*1000</f>
        <v>4.8426150121065374</v>
      </c>
      <c r="M13" s="79"/>
      <c r="N13" s="79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14">
        <v>55</v>
      </c>
      <c r="J14" s="158">
        <v>419</v>
      </c>
      <c r="K14" s="159"/>
      <c r="L14" s="14">
        <v>0</v>
      </c>
      <c r="M14" s="158">
        <v>413</v>
      </c>
      <c r="N14" s="159"/>
      <c r="O14" s="14"/>
      <c r="P14" s="158"/>
      <c r="Q14" s="159"/>
      <c r="R14" s="14"/>
      <c r="S14" s="158"/>
      <c r="T14" s="159"/>
      <c r="U14" s="14"/>
      <c r="V14" s="158"/>
      <c r="W14" s="159"/>
      <c r="X14" s="14"/>
      <c r="Y14" s="158"/>
      <c r="Z14" s="159"/>
      <c r="AA14" s="14"/>
      <c r="AB14" s="158"/>
      <c r="AC14" s="159"/>
      <c r="AD14" s="14"/>
      <c r="AE14" s="158"/>
      <c r="AF14" s="159"/>
      <c r="AG14" s="14"/>
      <c r="AH14" s="158"/>
      <c r="AI14" s="159"/>
      <c r="AJ14" s="14"/>
      <c r="AK14" s="158"/>
      <c r="AL14" s="159"/>
      <c r="AM14" s="14"/>
      <c r="AN14" s="158"/>
      <c r="AO14" s="159"/>
      <c r="AP14" s="14"/>
      <c r="AQ14" s="158"/>
      <c r="AR14" s="159"/>
      <c r="AS14" s="14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311">
        <f>(I14/J14)*1000</f>
        <v>131.26491646778044</v>
      </c>
      <c r="J15" s="311"/>
      <c r="K15" s="311"/>
      <c r="L15" s="311">
        <f>(L14/M14)*1000</f>
        <v>0</v>
      </c>
      <c r="M15" s="311"/>
      <c r="N15" s="311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14">
        <v>81</v>
      </c>
      <c r="J16" s="158">
        <v>419</v>
      </c>
      <c r="K16" s="159"/>
      <c r="L16" s="14">
        <v>12</v>
      </c>
      <c r="M16" s="158">
        <v>413</v>
      </c>
      <c r="N16" s="159"/>
      <c r="O16" s="14"/>
      <c r="P16" s="158"/>
      <c r="Q16" s="159"/>
      <c r="R16" s="14"/>
      <c r="S16" s="158"/>
      <c r="T16" s="159"/>
      <c r="U16" s="14"/>
      <c r="V16" s="158"/>
      <c r="W16" s="159"/>
      <c r="X16" s="14"/>
      <c r="Y16" s="158"/>
      <c r="Z16" s="159"/>
      <c r="AA16" s="14"/>
      <c r="AB16" s="158"/>
      <c r="AC16" s="159"/>
      <c r="AD16" s="14"/>
      <c r="AE16" s="158"/>
      <c r="AF16" s="159"/>
      <c r="AG16" s="14"/>
      <c r="AH16" s="158"/>
      <c r="AI16" s="159"/>
      <c r="AJ16" s="14"/>
      <c r="AK16" s="158"/>
      <c r="AL16" s="159"/>
      <c r="AM16" s="14"/>
      <c r="AN16" s="158"/>
      <c r="AO16" s="159"/>
      <c r="AP16" s="14"/>
      <c r="AQ16" s="158"/>
      <c r="AR16" s="159"/>
      <c r="AS16" s="14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312">
        <f>(I16/J16)*100</f>
        <v>19.331742243436754</v>
      </c>
      <c r="J17" s="312"/>
      <c r="K17" s="312"/>
      <c r="L17" s="79">
        <f>(L16/M16)*100</f>
        <v>2.9055690072639226</v>
      </c>
      <c r="M17" s="79"/>
      <c r="N17" s="79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14">
        <v>0</v>
      </c>
      <c r="J18" s="158">
        <v>419</v>
      </c>
      <c r="K18" s="159"/>
      <c r="L18" s="14">
        <v>0</v>
      </c>
      <c r="M18" s="158">
        <v>413</v>
      </c>
      <c r="N18" s="159"/>
      <c r="O18" s="14"/>
      <c r="P18" s="158"/>
      <c r="Q18" s="159"/>
      <c r="R18" s="14"/>
      <c r="S18" s="158"/>
      <c r="T18" s="159"/>
      <c r="U18" s="14"/>
      <c r="V18" s="158"/>
      <c r="W18" s="159"/>
      <c r="X18" s="14"/>
      <c r="Y18" s="158"/>
      <c r="Z18" s="159"/>
      <c r="AA18" s="14"/>
      <c r="AB18" s="158"/>
      <c r="AC18" s="159"/>
      <c r="AD18" s="14"/>
      <c r="AE18" s="158"/>
      <c r="AF18" s="159"/>
      <c r="AG18" s="14"/>
      <c r="AH18" s="158"/>
      <c r="AI18" s="159"/>
      <c r="AJ18" s="14"/>
      <c r="AK18" s="158"/>
      <c r="AL18" s="159"/>
      <c r="AM18" s="14"/>
      <c r="AN18" s="158"/>
      <c r="AO18" s="159"/>
      <c r="AP18" s="14"/>
      <c r="AQ18" s="158"/>
      <c r="AR18" s="159"/>
      <c r="AS18" s="14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79">
        <f>(I18/J18)*100</f>
        <v>0</v>
      </c>
      <c r="J19" s="79"/>
      <c r="K19" s="79"/>
      <c r="L19" s="79">
        <f>(L18/M18)*100</f>
        <v>0</v>
      </c>
      <c r="M19" s="79"/>
      <c r="N19" s="79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14">
        <v>0</v>
      </c>
      <c r="J20" s="158">
        <v>419</v>
      </c>
      <c r="K20" s="159"/>
      <c r="L20" s="14">
        <v>0</v>
      </c>
      <c r="M20" s="158">
        <v>413</v>
      </c>
      <c r="N20" s="159"/>
      <c r="O20" s="14"/>
      <c r="P20" s="158"/>
      <c r="Q20" s="159"/>
      <c r="R20" s="14"/>
      <c r="S20" s="158"/>
      <c r="T20" s="159"/>
      <c r="U20" s="14"/>
      <c r="V20" s="158"/>
      <c r="W20" s="159"/>
      <c r="X20" s="14"/>
      <c r="Y20" s="158"/>
      <c r="Z20" s="159"/>
      <c r="AA20" s="14"/>
      <c r="AB20" s="158"/>
      <c r="AC20" s="159"/>
      <c r="AD20" s="14"/>
      <c r="AE20" s="158"/>
      <c r="AF20" s="159"/>
      <c r="AG20" s="14"/>
      <c r="AH20" s="158"/>
      <c r="AI20" s="159"/>
      <c r="AJ20" s="14"/>
      <c r="AK20" s="158"/>
      <c r="AL20" s="159"/>
      <c r="AM20" s="14"/>
      <c r="AN20" s="158"/>
      <c r="AO20" s="159"/>
      <c r="AP20" s="14"/>
      <c r="AQ20" s="158"/>
      <c r="AR20" s="159"/>
      <c r="AS20" s="14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79">
        <f>(I20/J20)*100</f>
        <v>0</v>
      </c>
      <c r="J21" s="79"/>
      <c r="K21" s="79"/>
      <c r="L21" s="79">
        <f>(L20/M20)*100</f>
        <v>0</v>
      </c>
      <c r="M21" s="79"/>
      <c r="N21" s="79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14">
        <v>2</v>
      </c>
      <c r="J22" s="158">
        <v>419</v>
      </c>
      <c r="K22" s="159"/>
      <c r="L22" s="14">
        <v>0</v>
      </c>
      <c r="M22" s="158">
        <v>413</v>
      </c>
      <c r="N22" s="159"/>
      <c r="O22" s="14"/>
      <c r="P22" s="158"/>
      <c r="Q22" s="159"/>
      <c r="R22" s="14"/>
      <c r="S22" s="158"/>
      <c r="T22" s="159"/>
      <c r="U22" s="14"/>
      <c r="V22" s="158"/>
      <c r="W22" s="159"/>
      <c r="X22" s="14"/>
      <c r="Y22" s="158"/>
      <c r="Z22" s="159"/>
      <c r="AA22" s="14"/>
      <c r="AB22" s="158"/>
      <c r="AC22" s="159"/>
      <c r="AD22" s="14"/>
      <c r="AE22" s="158"/>
      <c r="AF22" s="159"/>
      <c r="AG22" s="14"/>
      <c r="AH22" s="158"/>
      <c r="AI22" s="159"/>
      <c r="AJ22" s="14"/>
      <c r="AK22" s="158"/>
      <c r="AL22" s="159"/>
      <c r="AM22" s="14"/>
      <c r="AN22" s="158"/>
      <c r="AO22" s="159"/>
      <c r="AP22" s="14"/>
      <c r="AQ22" s="158"/>
      <c r="AR22" s="159"/>
      <c r="AS22" s="14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79">
        <f>(I22/J22)*100</f>
        <v>0.47732696897374705</v>
      </c>
      <c r="J23" s="79"/>
      <c r="K23" s="79"/>
      <c r="L23" s="79">
        <f>(L22/M22)*100</f>
        <v>0</v>
      </c>
      <c r="M23" s="79"/>
      <c r="N23" s="79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14">
        <v>4</v>
      </c>
      <c r="J24" s="158">
        <v>338</v>
      </c>
      <c r="K24" s="159"/>
      <c r="L24" s="14">
        <v>4</v>
      </c>
      <c r="M24" s="158">
        <v>330</v>
      </c>
      <c r="N24" s="159"/>
      <c r="O24" s="14"/>
      <c r="P24" s="158"/>
      <c r="Q24" s="159"/>
      <c r="R24" s="14"/>
      <c r="S24" s="158"/>
      <c r="T24" s="159"/>
      <c r="U24" s="14"/>
      <c r="V24" s="158"/>
      <c r="W24" s="159"/>
      <c r="X24" s="14"/>
      <c r="Y24" s="158"/>
      <c r="Z24" s="159"/>
      <c r="AA24" s="14"/>
      <c r="AB24" s="158"/>
      <c r="AC24" s="159"/>
      <c r="AD24" s="14"/>
      <c r="AE24" s="158"/>
      <c r="AF24" s="159"/>
      <c r="AG24" s="14"/>
      <c r="AH24" s="158"/>
      <c r="AI24" s="159"/>
      <c r="AJ24" s="14"/>
      <c r="AK24" s="158"/>
      <c r="AL24" s="159"/>
      <c r="AM24" s="14"/>
      <c r="AN24" s="158"/>
      <c r="AO24" s="159"/>
      <c r="AP24" s="14"/>
      <c r="AQ24" s="158"/>
      <c r="AR24" s="159"/>
      <c r="AS24" s="14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79">
        <f>(I24/J24)*1000</f>
        <v>11.834319526627219</v>
      </c>
      <c r="J25" s="79"/>
      <c r="K25" s="79"/>
      <c r="L25" s="79">
        <f>(L24/M24)*1000</f>
        <v>12.121212121212121</v>
      </c>
      <c r="M25" s="79"/>
      <c r="N25" s="79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14">
        <v>4</v>
      </c>
      <c r="J26" s="158">
        <v>419</v>
      </c>
      <c r="K26" s="159"/>
      <c r="L26" s="14">
        <v>2</v>
      </c>
      <c r="M26" s="158">
        <v>413</v>
      </c>
      <c r="N26" s="159"/>
      <c r="O26" s="14"/>
      <c r="P26" s="158"/>
      <c r="Q26" s="159"/>
      <c r="R26" s="14"/>
      <c r="S26" s="158"/>
      <c r="T26" s="159"/>
      <c r="U26" s="14"/>
      <c r="V26" s="158"/>
      <c r="W26" s="159"/>
      <c r="X26" s="14"/>
      <c r="Y26" s="158"/>
      <c r="Z26" s="159"/>
      <c r="AA26" s="14"/>
      <c r="AB26" s="158"/>
      <c r="AC26" s="159"/>
      <c r="AD26" s="14"/>
      <c r="AE26" s="158"/>
      <c r="AF26" s="159"/>
      <c r="AG26" s="14"/>
      <c r="AH26" s="158"/>
      <c r="AI26" s="159"/>
      <c r="AJ26" s="14"/>
      <c r="AK26" s="158"/>
      <c r="AL26" s="159"/>
      <c r="AM26" s="14"/>
      <c r="AN26" s="158"/>
      <c r="AO26" s="159"/>
      <c r="AP26" s="14"/>
      <c r="AQ26" s="158"/>
      <c r="AR26" s="159"/>
      <c r="AS26" s="14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79">
        <f>(I26/J26)*1000</f>
        <v>9.5465393794749414</v>
      </c>
      <c r="J27" s="79"/>
      <c r="K27" s="79"/>
      <c r="L27" s="79">
        <f>(L26/M26)*1000</f>
        <v>4.8426150121065374</v>
      </c>
      <c r="M27" s="79"/>
      <c r="N27" s="79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14">
        <v>1</v>
      </c>
      <c r="J28" s="158">
        <v>419</v>
      </c>
      <c r="K28" s="159"/>
      <c r="L28" s="14">
        <v>0</v>
      </c>
      <c r="M28" s="158">
        <v>413</v>
      </c>
      <c r="N28" s="159"/>
      <c r="O28" s="14"/>
      <c r="P28" s="158"/>
      <c r="Q28" s="159"/>
      <c r="R28" s="14"/>
      <c r="S28" s="158"/>
      <c r="T28" s="159"/>
      <c r="U28" s="14"/>
      <c r="V28" s="158"/>
      <c r="W28" s="159"/>
      <c r="X28" s="14"/>
      <c r="Y28" s="158"/>
      <c r="Z28" s="159"/>
      <c r="AA28" s="14"/>
      <c r="AB28" s="158"/>
      <c r="AC28" s="159"/>
      <c r="AD28" s="14"/>
      <c r="AE28" s="158"/>
      <c r="AF28" s="159"/>
      <c r="AG28" s="14"/>
      <c r="AH28" s="158"/>
      <c r="AI28" s="159"/>
      <c r="AJ28" s="14"/>
      <c r="AK28" s="158"/>
      <c r="AL28" s="159"/>
      <c r="AM28" s="14"/>
      <c r="AN28" s="158"/>
      <c r="AO28" s="159"/>
      <c r="AP28" s="14"/>
      <c r="AQ28" s="158"/>
      <c r="AR28" s="159"/>
      <c r="AS28" s="14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79">
        <f>(I28/J28)*100</f>
        <v>0.23866348448687352</v>
      </c>
      <c r="J29" s="79"/>
      <c r="K29" s="79"/>
      <c r="L29" s="79">
        <f>(L28/M28)*100</f>
        <v>0</v>
      </c>
      <c r="M29" s="79"/>
      <c r="N29" s="79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14">
        <v>410</v>
      </c>
      <c r="J30" s="158">
        <v>419</v>
      </c>
      <c r="K30" s="159"/>
      <c r="L30" s="14">
        <v>410</v>
      </c>
      <c r="M30" s="158">
        <v>413</v>
      </c>
      <c r="N30" s="159"/>
      <c r="O30" s="14"/>
      <c r="P30" s="158"/>
      <c r="Q30" s="159"/>
      <c r="R30" s="14"/>
      <c r="S30" s="158"/>
      <c r="T30" s="159"/>
      <c r="U30" s="14"/>
      <c r="V30" s="158"/>
      <c r="W30" s="159"/>
      <c r="X30" s="14"/>
      <c r="Y30" s="158"/>
      <c r="Z30" s="159"/>
      <c r="AA30" s="14"/>
      <c r="AB30" s="158"/>
      <c r="AC30" s="159"/>
      <c r="AD30" s="14"/>
      <c r="AE30" s="158"/>
      <c r="AF30" s="159"/>
      <c r="AG30" s="14"/>
      <c r="AH30" s="158"/>
      <c r="AI30" s="159"/>
      <c r="AJ30" s="14"/>
      <c r="AK30" s="158"/>
      <c r="AL30" s="159"/>
      <c r="AM30" s="14"/>
      <c r="AN30" s="158"/>
      <c r="AO30" s="159"/>
      <c r="AP30" s="14"/>
      <c r="AQ30" s="158"/>
      <c r="AR30" s="159"/>
      <c r="AS30" s="14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79">
        <f>(I30/J30)*100</f>
        <v>97.85202863961814</v>
      </c>
      <c r="J31" s="79"/>
      <c r="K31" s="79"/>
      <c r="L31" s="79">
        <f>(L30/M30)*100</f>
        <v>99.27360774818402</v>
      </c>
      <c r="M31" s="79"/>
      <c r="N31" s="79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4">
        <v>9</v>
      </c>
      <c r="J32" s="158">
        <v>419</v>
      </c>
      <c r="K32" s="159"/>
      <c r="L32" s="14">
        <v>388</v>
      </c>
      <c r="M32" s="158">
        <v>413</v>
      </c>
      <c r="N32" s="159"/>
      <c r="O32" s="14"/>
      <c r="P32" s="158"/>
      <c r="Q32" s="159"/>
      <c r="R32" s="14"/>
      <c r="S32" s="158"/>
      <c r="T32" s="159"/>
      <c r="U32" s="14"/>
      <c r="V32" s="158"/>
      <c r="W32" s="159"/>
      <c r="X32" s="14"/>
      <c r="Y32" s="158"/>
      <c r="Z32" s="159"/>
      <c r="AA32" s="14"/>
      <c r="AB32" s="158"/>
      <c r="AC32" s="159"/>
      <c r="AD32" s="14"/>
      <c r="AE32" s="158"/>
      <c r="AF32" s="159"/>
      <c r="AG32" s="14"/>
      <c r="AH32" s="158"/>
      <c r="AI32" s="159"/>
      <c r="AJ32" s="14"/>
      <c r="AK32" s="158"/>
      <c r="AL32" s="159"/>
      <c r="AM32" s="14"/>
      <c r="AN32" s="158"/>
      <c r="AO32" s="159"/>
      <c r="AP32" s="14"/>
      <c r="AQ32" s="158"/>
      <c r="AR32" s="159"/>
      <c r="AS32" s="14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312">
        <f>(I32/J32)*100</f>
        <v>2.1479713603818613</v>
      </c>
      <c r="J33" s="312"/>
      <c r="K33" s="312"/>
      <c r="L33" s="312">
        <f>(L32/M32)*100</f>
        <v>93.946731234866832</v>
      </c>
      <c r="M33" s="312"/>
      <c r="N33" s="312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14">
        <v>3</v>
      </c>
      <c r="J34" s="158">
        <v>20</v>
      </c>
      <c r="K34" s="159"/>
      <c r="L34" s="14">
        <v>10</v>
      </c>
      <c r="M34" s="158">
        <v>45</v>
      </c>
      <c r="N34" s="159"/>
      <c r="O34" s="14"/>
      <c r="P34" s="158"/>
      <c r="Q34" s="159"/>
      <c r="R34" s="14"/>
      <c r="S34" s="158"/>
      <c r="T34" s="159"/>
      <c r="U34" s="14"/>
      <c r="V34" s="158"/>
      <c r="W34" s="159"/>
      <c r="X34" s="14"/>
      <c r="Y34" s="158"/>
      <c r="Z34" s="159"/>
      <c r="AA34" s="14"/>
      <c r="AB34" s="158"/>
      <c r="AC34" s="159"/>
      <c r="AD34" s="14"/>
      <c r="AE34" s="158"/>
      <c r="AF34" s="159"/>
      <c r="AG34" s="14"/>
      <c r="AH34" s="158"/>
      <c r="AI34" s="159"/>
      <c r="AJ34" s="14"/>
      <c r="AK34" s="158"/>
      <c r="AL34" s="159"/>
      <c r="AM34" s="14"/>
      <c r="AN34" s="158"/>
      <c r="AO34" s="159"/>
      <c r="AP34" s="14"/>
      <c r="AQ34" s="158"/>
      <c r="AR34" s="159"/>
      <c r="AS34" s="14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312">
        <f>(I34/J34)*100</f>
        <v>15</v>
      </c>
      <c r="J35" s="312"/>
      <c r="K35" s="312"/>
      <c r="L35" s="312">
        <f>(L34/M34)*100</f>
        <v>22.222222222222221</v>
      </c>
      <c r="M35" s="312"/>
      <c r="N35" s="312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4">
        <v>1582</v>
      </c>
      <c r="J36" s="158">
        <v>1690</v>
      </c>
      <c r="K36" s="159"/>
      <c r="L36" s="14"/>
      <c r="M36" s="158"/>
      <c r="N36" s="159"/>
      <c r="O36" s="14"/>
      <c r="P36" s="158"/>
      <c r="Q36" s="159"/>
      <c r="R36" s="14"/>
      <c r="S36" s="158"/>
      <c r="T36" s="159"/>
      <c r="U36" s="14"/>
      <c r="V36" s="158"/>
      <c r="W36" s="159"/>
      <c r="X36" s="14"/>
      <c r="Y36" s="158"/>
      <c r="Z36" s="159"/>
      <c r="AA36" s="14"/>
      <c r="AB36" s="158"/>
      <c r="AC36" s="159"/>
      <c r="AD36" s="14"/>
      <c r="AE36" s="158"/>
      <c r="AF36" s="159"/>
      <c r="AG36" s="14"/>
      <c r="AH36" s="158"/>
      <c r="AI36" s="159"/>
      <c r="AJ36" s="14"/>
      <c r="AK36" s="158"/>
      <c r="AL36" s="159"/>
      <c r="AM36" s="14"/>
      <c r="AN36" s="158"/>
      <c r="AO36" s="159"/>
      <c r="AP36" s="14"/>
      <c r="AQ36" s="158"/>
      <c r="AR36" s="159"/>
      <c r="AS36" s="14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79">
        <f>(I36/J36)*100</f>
        <v>93.609467455621299</v>
      </c>
      <c r="J37" s="79"/>
      <c r="K37" s="79"/>
      <c r="L37" s="79" t="e">
        <f>(L36/M36)*100</f>
        <v>#DIV/0!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4">
        <v>124</v>
      </c>
      <c r="J38" s="158">
        <v>419</v>
      </c>
      <c r="K38" s="159"/>
      <c r="L38" s="14"/>
      <c r="M38" s="158"/>
      <c r="N38" s="159"/>
      <c r="O38" s="14"/>
      <c r="P38" s="158"/>
      <c r="Q38" s="159"/>
      <c r="R38" s="14"/>
      <c r="S38" s="158"/>
      <c r="T38" s="159"/>
      <c r="U38" s="14"/>
      <c r="V38" s="158"/>
      <c r="W38" s="159"/>
      <c r="X38" s="14"/>
      <c r="Y38" s="158"/>
      <c r="Z38" s="159"/>
      <c r="AA38" s="14"/>
      <c r="AB38" s="158"/>
      <c r="AC38" s="159"/>
      <c r="AD38" s="14"/>
      <c r="AE38" s="158"/>
      <c r="AF38" s="159"/>
      <c r="AG38" s="14"/>
      <c r="AH38" s="158"/>
      <c r="AI38" s="159"/>
      <c r="AJ38" s="14"/>
      <c r="AK38" s="158"/>
      <c r="AL38" s="159"/>
      <c r="AM38" s="14"/>
      <c r="AN38" s="158"/>
      <c r="AO38" s="159"/>
      <c r="AP38" s="14"/>
      <c r="AQ38" s="158"/>
      <c r="AR38" s="159"/>
      <c r="AS38" s="14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79">
        <f>(I38/J38)*100</f>
        <v>29.594272076372313</v>
      </c>
      <c r="J39" s="79"/>
      <c r="K39" s="79"/>
      <c r="L39" s="79" t="e">
        <f>(L38/M38)*100</f>
        <v>#DIV/0!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4">
        <v>585</v>
      </c>
      <c r="J40" s="158">
        <v>3806</v>
      </c>
      <c r="K40" s="159"/>
      <c r="L40" s="14"/>
      <c r="M40" s="158"/>
      <c r="N40" s="159"/>
      <c r="O40" s="14"/>
      <c r="P40" s="158"/>
      <c r="Q40" s="159"/>
      <c r="R40" s="14"/>
      <c r="S40" s="158"/>
      <c r="T40" s="159"/>
      <c r="U40" s="14"/>
      <c r="V40" s="158"/>
      <c r="W40" s="159"/>
      <c r="X40" s="14"/>
      <c r="Y40" s="158"/>
      <c r="Z40" s="159"/>
      <c r="AA40" s="14"/>
      <c r="AB40" s="158"/>
      <c r="AC40" s="159"/>
      <c r="AD40" s="14"/>
      <c r="AE40" s="158"/>
      <c r="AF40" s="159"/>
      <c r="AG40" s="14"/>
      <c r="AH40" s="158"/>
      <c r="AI40" s="159"/>
      <c r="AJ40" s="14"/>
      <c r="AK40" s="158"/>
      <c r="AL40" s="159"/>
      <c r="AM40" s="14"/>
      <c r="AN40" s="158"/>
      <c r="AO40" s="159"/>
      <c r="AP40" s="14"/>
      <c r="AQ40" s="158"/>
      <c r="AR40" s="159"/>
      <c r="AS40" s="14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79">
        <f>(I40/J40)*100</f>
        <v>15.370467682606412</v>
      </c>
      <c r="J41" s="79"/>
      <c r="K41" s="79"/>
      <c r="L41" s="79" t="e">
        <f>(L40/M40)*100</f>
        <v>#DIV/0!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4">
        <v>582</v>
      </c>
      <c r="J42" s="158">
        <v>582</v>
      </c>
      <c r="K42" s="159"/>
      <c r="L42" s="14">
        <v>756</v>
      </c>
      <c r="M42" s="158">
        <v>756</v>
      </c>
      <c r="N42" s="159"/>
      <c r="O42" s="14"/>
      <c r="P42" s="158"/>
      <c r="Q42" s="159"/>
      <c r="R42" s="14"/>
      <c r="S42" s="158"/>
      <c r="T42" s="159"/>
      <c r="U42" s="14"/>
      <c r="V42" s="158"/>
      <c r="W42" s="159"/>
      <c r="X42" s="14"/>
      <c r="Y42" s="158"/>
      <c r="Z42" s="159"/>
      <c r="AA42" s="14"/>
      <c r="AB42" s="158"/>
      <c r="AC42" s="159"/>
      <c r="AD42" s="14"/>
      <c r="AE42" s="158"/>
      <c r="AF42" s="159"/>
      <c r="AG42" s="14"/>
      <c r="AH42" s="158"/>
      <c r="AI42" s="159"/>
      <c r="AJ42" s="14"/>
      <c r="AK42" s="158"/>
      <c r="AL42" s="159"/>
      <c r="AM42" s="14"/>
      <c r="AN42" s="158"/>
      <c r="AO42" s="159"/>
      <c r="AP42" s="14"/>
      <c r="AQ42" s="158"/>
      <c r="AR42" s="159"/>
      <c r="AS42" s="14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79">
        <f>(I42/J42)*100</f>
        <v>100</v>
      </c>
      <c r="J43" s="79"/>
      <c r="K43" s="79"/>
      <c r="L43" s="79">
        <f>(L42/M42)*100</f>
        <v>100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4">
        <v>23</v>
      </c>
      <c r="J44" s="158">
        <v>23</v>
      </c>
      <c r="K44" s="159"/>
      <c r="L44" s="14">
        <v>27</v>
      </c>
      <c r="M44" s="158">
        <v>27</v>
      </c>
      <c r="N44" s="159"/>
      <c r="O44" s="14"/>
      <c r="P44" s="158"/>
      <c r="Q44" s="159"/>
      <c r="R44" s="14"/>
      <c r="S44" s="158"/>
      <c r="T44" s="159"/>
      <c r="U44" s="14"/>
      <c r="V44" s="158"/>
      <c r="W44" s="159"/>
      <c r="X44" s="14"/>
      <c r="Y44" s="158"/>
      <c r="Z44" s="159"/>
      <c r="AA44" s="14"/>
      <c r="AB44" s="158"/>
      <c r="AC44" s="159"/>
      <c r="AD44" s="14"/>
      <c r="AE44" s="158"/>
      <c r="AF44" s="159"/>
      <c r="AG44" s="14"/>
      <c r="AH44" s="158"/>
      <c r="AI44" s="159"/>
      <c r="AJ44" s="14"/>
      <c r="AK44" s="158"/>
      <c r="AL44" s="159"/>
      <c r="AM44" s="14"/>
      <c r="AN44" s="158"/>
      <c r="AO44" s="159"/>
      <c r="AP44" s="14"/>
      <c r="AQ44" s="158"/>
      <c r="AR44" s="159"/>
      <c r="AS44" s="14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79">
        <f>(I44/J44)*100</f>
        <v>100</v>
      </c>
      <c r="J45" s="79"/>
      <c r="K45" s="79"/>
      <c r="L45" s="79">
        <f>(L44/M44)*100</f>
        <v>100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4">
        <v>3654</v>
      </c>
      <c r="J46" s="158">
        <v>3806</v>
      </c>
      <c r="K46" s="159"/>
      <c r="L46" s="14">
        <v>4423</v>
      </c>
      <c r="M46" s="158">
        <v>4560</v>
      </c>
      <c r="N46" s="159"/>
      <c r="O46" s="14"/>
      <c r="P46" s="158"/>
      <c r="Q46" s="159"/>
      <c r="R46" s="14"/>
      <c r="S46" s="158"/>
      <c r="T46" s="159"/>
      <c r="U46" s="14"/>
      <c r="V46" s="158"/>
      <c r="W46" s="159"/>
      <c r="X46" s="14"/>
      <c r="Y46" s="158"/>
      <c r="Z46" s="159"/>
      <c r="AA46" s="14"/>
      <c r="AB46" s="158"/>
      <c r="AC46" s="159"/>
      <c r="AD46" s="14"/>
      <c r="AE46" s="158"/>
      <c r="AF46" s="159"/>
      <c r="AG46" s="14"/>
      <c r="AH46" s="158"/>
      <c r="AI46" s="159"/>
      <c r="AJ46" s="14"/>
      <c r="AK46" s="158"/>
      <c r="AL46" s="159"/>
      <c r="AM46" s="14"/>
      <c r="AN46" s="158"/>
      <c r="AO46" s="159"/>
      <c r="AP46" s="14"/>
      <c r="AQ46" s="158"/>
      <c r="AR46" s="159"/>
      <c r="AS46" s="14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79">
        <f>(I46/J46)*100</f>
        <v>96.006305832895436</v>
      </c>
      <c r="J47" s="79"/>
      <c r="K47" s="79"/>
      <c r="L47" s="79">
        <f>(L46/M46)*100</f>
        <v>96.995614035087712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14">
        <v>3463</v>
      </c>
      <c r="J48" s="158">
        <v>3806</v>
      </c>
      <c r="K48" s="159"/>
      <c r="L48" s="14">
        <v>3463</v>
      </c>
      <c r="M48" s="158">
        <v>4560</v>
      </c>
      <c r="N48" s="159"/>
      <c r="O48" s="14"/>
      <c r="P48" s="158"/>
      <c r="Q48" s="159"/>
      <c r="R48" s="14"/>
      <c r="S48" s="158"/>
      <c r="T48" s="159"/>
      <c r="U48" s="14"/>
      <c r="V48" s="158"/>
      <c r="W48" s="159"/>
      <c r="X48" s="14"/>
      <c r="Y48" s="158"/>
      <c r="Z48" s="159"/>
      <c r="AA48" s="14"/>
      <c r="AB48" s="158"/>
      <c r="AC48" s="159"/>
      <c r="AD48" s="14"/>
      <c r="AE48" s="158"/>
      <c r="AF48" s="159"/>
      <c r="AG48" s="14"/>
      <c r="AH48" s="158"/>
      <c r="AI48" s="159"/>
      <c r="AJ48" s="14"/>
      <c r="AK48" s="158"/>
      <c r="AL48" s="159"/>
      <c r="AM48" s="14"/>
      <c r="AN48" s="158"/>
      <c r="AO48" s="159"/>
      <c r="AP48" s="14"/>
      <c r="AQ48" s="158"/>
      <c r="AR48" s="159"/>
      <c r="AS48" s="14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79">
        <f>(I48/J48)*100</f>
        <v>90.987913820283765</v>
      </c>
      <c r="J49" s="79"/>
      <c r="K49" s="79"/>
      <c r="L49" s="79">
        <f>(L48/M48)*100</f>
        <v>75.942982456140356</v>
      </c>
      <c r="M49" s="79"/>
      <c r="N49" s="79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79">
        <f>I50/(J50*K50)</f>
        <v>10.068783068783068</v>
      </c>
      <c r="J51" s="79"/>
      <c r="K51" s="79"/>
      <c r="L51" s="79">
        <f>L50/(M50*N50)</f>
        <v>12.063492063492063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>
        <v>29</v>
      </c>
      <c r="J52" s="195"/>
      <c r="K52" s="196"/>
      <c r="L52" s="194"/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14">
        <v>3806</v>
      </c>
      <c r="J54" s="158">
        <v>4956</v>
      </c>
      <c r="K54" s="159"/>
      <c r="L54" s="14">
        <v>4560</v>
      </c>
      <c r="M54" s="158">
        <v>5520</v>
      </c>
      <c r="N54" s="159"/>
      <c r="O54" s="14"/>
      <c r="P54" s="158"/>
      <c r="Q54" s="159"/>
      <c r="R54" s="14"/>
      <c r="S54" s="158"/>
      <c r="T54" s="159"/>
      <c r="U54" s="14"/>
      <c r="V54" s="158"/>
      <c r="W54" s="159"/>
      <c r="X54" s="14"/>
      <c r="Y54" s="158"/>
      <c r="Z54" s="159"/>
      <c r="AA54" s="14"/>
      <c r="AB54" s="158"/>
      <c r="AC54" s="159"/>
      <c r="AD54" s="14"/>
      <c r="AE54" s="158"/>
      <c r="AF54" s="159"/>
      <c r="AG54" s="14"/>
      <c r="AH54" s="158"/>
      <c r="AI54" s="159"/>
      <c r="AJ54" s="14"/>
      <c r="AK54" s="158"/>
      <c r="AL54" s="159"/>
      <c r="AM54" s="14"/>
      <c r="AN54" s="158"/>
      <c r="AO54" s="159"/>
      <c r="AP54" s="14"/>
      <c r="AQ54" s="158"/>
      <c r="AR54" s="159"/>
      <c r="AS54" s="14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79">
        <f>(I54/J54)*100</f>
        <v>76.795803066989507</v>
      </c>
      <c r="J55" s="79"/>
      <c r="K55" s="79"/>
      <c r="L55" s="79">
        <f>(L54/M54)*100</f>
        <v>82.608695652173907</v>
      </c>
      <c r="M55" s="79"/>
      <c r="N55" s="79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  <c r="X55" s="79" t="e">
        <f>(X54/Y54)*100</f>
        <v>#DIV/0!</v>
      </c>
      <c r="Y55" s="79"/>
      <c r="Z55" s="79"/>
      <c r="AA55" s="79" t="e">
        <f>(AA54/AB54)*100</f>
        <v>#DIV/0!</v>
      </c>
      <c r="AB55" s="79"/>
      <c r="AC55" s="79"/>
      <c r="AD55" s="79" t="e">
        <f>(AD54/AE54)*100</f>
        <v>#DIV/0!</v>
      </c>
      <c r="AE55" s="79"/>
      <c r="AF55" s="79"/>
      <c r="AG55" s="79" t="e">
        <f>(AG54/AH54)*100</f>
        <v>#DIV/0!</v>
      </c>
      <c r="AH55" s="79"/>
      <c r="AI55" s="79"/>
      <c r="AJ55" s="79" t="e">
        <f>(AJ54/AK54)*100</f>
        <v>#DIV/0!</v>
      </c>
      <c r="AK55" s="79"/>
      <c r="AL55" s="79"/>
      <c r="AM55" s="79" t="e">
        <f>(AM54/AN54)*100</f>
        <v>#DIV/0!</v>
      </c>
      <c r="AN55" s="79"/>
      <c r="AO55" s="79"/>
      <c r="AP55" s="79" t="e">
        <f>(AP54/AQ54)*100</f>
        <v>#DIV/0!</v>
      </c>
      <c r="AQ55" s="79"/>
      <c r="AR55" s="79"/>
      <c r="AS55" s="79" t="e">
        <f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14">
        <v>36</v>
      </c>
      <c r="J56" s="158">
        <v>906</v>
      </c>
      <c r="K56" s="159"/>
      <c r="L56" s="14">
        <v>39</v>
      </c>
      <c r="M56" s="158">
        <v>2355</v>
      </c>
      <c r="N56" s="159"/>
      <c r="O56" s="14"/>
      <c r="P56" s="158"/>
      <c r="Q56" s="159"/>
      <c r="R56" s="14"/>
      <c r="S56" s="158"/>
      <c r="T56" s="159"/>
      <c r="U56" s="14"/>
      <c r="V56" s="158"/>
      <c r="W56" s="159"/>
      <c r="X56" s="14"/>
      <c r="Y56" s="158"/>
      <c r="Z56" s="159"/>
      <c r="AA56" s="14"/>
      <c r="AB56" s="158"/>
      <c r="AC56" s="159"/>
      <c r="AD56" s="14"/>
      <c r="AE56" s="158"/>
      <c r="AF56" s="159"/>
      <c r="AG56" s="14"/>
      <c r="AH56" s="158"/>
      <c r="AI56" s="159"/>
      <c r="AJ56" s="14"/>
      <c r="AK56" s="158"/>
      <c r="AL56" s="159"/>
      <c r="AM56" s="14"/>
      <c r="AN56" s="158"/>
      <c r="AO56" s="159"/>
      <c r="AP56" s="14"/>
      <c r="AQ56" s="158"/>
      <c r="AR56" s="159"/>
      <c r="AS56" s="14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79">
        <f>(I56/J56)*100</f>
        <v>3.9735099337748347</v>
      </c>
      <c r="J57" s="79"/>
      <c r="K57" s="79"/>
      <c r="L57" s="79">
        <f>(L56/M56)*100</f>
        <v>1.6560509554140128</v>
      </c>
      <c r="M57" s="79"/>
      <c r="N57" s="79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14">
        <v>2361</v>
      </c>
      <c r="J58" s="158">
        <v>2361</v>
      </c>
      <c r="K58" s="159"/>
      <c r="L58" s="14">
        <v>2167</v>
      </c>
      <c r="M58" s="158">
        <v>2167</v>
      </c>
      <c r="N58" s="159"/>
      <c r="O58" s="14"/>
      <c r="P58" s="158"/>
      <c r="Q58" s="159"/>
      <c r="R58" s="14"/>
      <c r="S58" s="158"/>
      <c r="T58" s="159"/>
      <c r="U58" s="14"/>
      <c r="V58" s="158"/>
      <c r="W58" s="159"/>
      <c r="X58" s="14"/>
      <c r="Y58" s="158"/>
      <c r="Z58" s="159"/>
      <c r="AA58" s="14"/>
      <c r="AB58" s="158"/>
      <c r="AC58" s="159"/>
      <c r="AD58" s="14"/>
      <c r="AE58" s="158"/>
      <c r="AF58" s="159"/>
      <c r="AG58" s="14"/>
      <c r="AH58" s="158"/>
      <c r="AI58" s="159"/>
      <c r="AJ58" s="14"/>
      <c r="AK58" s="158"/>
      <c r="AL58" s="159"/>
      <c r="AM58" s="14"/>
      <c r="AN58" s="158"/>
      <c r="AO58" s="159"/>
      <c r="AP58" s="14"/>
      <c r="AQ58" s="158"/>
      <c r="AR58" s="159"/>
      <c r="AS58" s="14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79">
        <f>(I58/J58)*100</f>
        <v>100</v>
      </c>
      <c r="J59" s="79"/>
      <c r="K59" s="79"/>
      <c r="L59" s="79">
        <f>(L58/M58)*100</f>
        <v>100</v>
      </c>
      <c r="M59" s="79"/>
      <c r="N59" s="79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4">
        <v>479</v>
      </c>
      <c r="J60" s="158">
        <v>2361</v>
      </c>
      <c r="K60" s="159"/>
      <c r="L60" s="14">
        <v>451</v>
      </c>
      <c r="M60" s="158">
        <v>2167</v>
      </c>
      <c r="N60" s="159"/>
      <c r="O60" s="14"/>
      <c r="P60" s="158"/>
      <c r="Q60" s="159"/>
      <c r="R60" s="14"/>
      <c r="S60" s="158"/>
      <c r="T60" s="159"/>
      <c r="U60" s="14"/>
      <c r="V60" s="158"/>
      <c r="W60" s="159"/>
      <c r="X60" s="14"/>
      <c r="Y60" s="158"/>
      <c r="Z60" s="159"/>
      <c r="AA60" s="14"/>
      <c r="AB60" s="158"/>
      <c r="AC60" s="159"/>
      <c r="AD60" s="14"/>
      <c r="AE60" s="158"/>
      <c r="AF60" s="159"/>
      <c r="AG60" s="14"/>
      <c r="AH60" s="158"/>
      <c r="AI60" s="159"/>
      <c r="AJ60" s="14"/>
      <c r="AK60" s="158"/>
      <c r="AL60" s="159"/>
      <c r="AM60" s="14"/>
      <c r="AN60" s="158"/>
      <c r="AO60" s="159"/>
      <c r="AP60" s="14"/>
      <c r="AQ60" s="158"/>
      <c r="AR60" s="159"/>
      <c r="AS60" s="14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79">
        <f>(I60/J60)*100</f>
        <v>20.288013553578992</v>
      </c>
      <c r="J61" s="79"/>
      <c r="K61" s="79"/>
      <c r="L61" s="79">
        <f>(L60/M60)*100</f>
        <v>20.812182741116754</v>
      </c>
      <c r="M61" s="79"/>
      <c r="N61" s="79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  <c r="X61" s="79" t="e">
        <f>(X60/Y60)*100</f>
        <v>#DIV/0!</v>
      </c>
      <c r="Y61" s="79"/>
      <c r="Z61" s="79"/>
      <c r="AA61" s="79" t="e">
        <f>(AA60/AB60)*100</f>
        <v>#DIV/0!</v>
      </c>
      <c r="AB61" s="79"/>
      <c r="AC61" s="79"/>
      <c r="AD61" s="79" t="e">
        <f>(AD60/AE60)*100</f>
        <v>#DIV/0!</v>
      </c>
      <c r="AE61" s="79"/>
      <c r="AF61" s="79"/>
      <c r="AG61" s="79" t="e">
        <f>(AG60/AH60)*100</f>
        <v>#DIV/0!</v>
      </c>
      <c r="AH61" s="79"/>
      <c r="AI61" s="79"/>
      <c r="AJ61" s="79" t="e">
        <f>(AJ60/AK60)*100</f>
        <v>#DIV/0!</v>
      </c>
      <c r="AK61" s="79"/>
      <c r="AL61" s="79"/>
      <c r="AM61" s="79" t="e">
        <f>(AM60/AN60)*100</f>
        <v>#DIV/0!</v>
      </c>
      <c r="AN61" s="79"/>
      <c r="AO61" s="79"/>
      <c r="AP61" s="79" t="e">
        <f>(AP60/AQ60)*100</f>
        <v>#DIV/0!</v>
      </c>
      <c r="AQ61" s="79"/>
      <c r="AR61" s="79"/>
      <c r="AS61" s="79" t="e">
        <f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4">
        <v>312</v>
      </c>
      <c r="J62" s="158">
        <v>2361</v>
      </c>
      <c r="K62" s="159"/>
      <c r="L62" s="14">
        <v>285</v>
      </c>
      <c r="M62" s="158">
        <v>2167</v>
      </c>
      <c r="N62" s="159"/>
      <c r="O62" s="14"/>
      <c r="P62" s="158"/>
      <c r="Q62" s="159"/>
      <c r="R62" s="14"/>
      <c r="S62" s="158"/>
      <c r="T62" s="159"/>
      <c r="U62" s="14"/>
      <c r="V62" s="158"/>
      <c r="W62" s="159"/>
      <c r="X62" s="14"/>
      <c r="Y62" s="158"/>
      <c r="Z62" s="159"/>
      <c r="AA62" s="14"/>
      <c r="AB62" s="158"/>
      <c r="AC62" s="159"/>
      <c r="AD62" s="14"/>
      <c r="AE62" s="158"/>
      <c r="AF62" s="159"/>
      <c r="AG62" s="14"/>
      <c r="AH62" s="158"/>
      <c r="AI62" s="159"/>
      <c r="AJ62" s="14"/>
      <c r="AK62" s="158"/>
      <c r="AL62" s="159"/>
      <c r="AM62" s="14"/>
      <c r="AN62" s="158"/>
      <c r="AO62" s="159"/>
      <c r="AP62" s="14"/>
      <c r="AQ62" s="158"/>
      <c r="AR62" s="159"/>
      <c r="AS62" s="14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79">
        <f>(I62/J62)*100</f>
        <v>13.214739517153747</v>
      </c>
      <c r="J63" s="79"/>
      <c r="K63" s="79"/>
      <c r="L63" s="79">
        <f>(L62/M62)*100</f>
        <v>13.151822796492848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4">
        <v>2755</v>
      </c>
      <c r="J64" s="158">
        <v>3625</v>
      </c>
      <c r="K64" s="159"/>
      <c r="L64" s="14">
        <v>2782</v>
      </c>
      <c r="M64" s="158">
        <v>3625</v>
      </c>
      <c r="N64" s="159"/>
      <c r="O64" s="14"/>
      <c r="P64" s="158"/>
      <c r="Q64" s="159"/>
      <c r="R64" s="14"/>
      <c r="S64" s="158"/>
      <c r="T64" s="159"/>
      <c r="U64" s="14"/>
      <c r="V64" s="158"/>
      <c r="W64" s="159"/>
      <c r="X64" s="14"/>
      <c r="Y64" s="158"/>
      <c r="Z64" s="159"/>
      <c r="AA64" s="14"/>
      <c r="AB64" s="158"/>
      <c r="AC64" s="159"/>
      <c r="AD64" s="14"/>
      <c r="AE64" s="158"/>
      <c r="AF64" s="159"/>
      <c r="AG64" s="14"/>
      <c r="AH64" s="158"/>
      <c r="AI64" s="159"/>
      <c r="AJ64" s="14"/>
      <c r="AK64" s="158"/>
      <c r="AL64" s="159"/>
      <c r="AM64" s="14"/>
      <c r="AN64" s="158"/>
      <c r="AO64" s="159"/>
      <c r="AP64" s="14"/>
      <c r="AQ64" s="158"/>
      <c r="AR64" s="159"/>
      <c r="AS64" s="14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79">
        <f>(I64/J64)*100</f>
        <v>76</v>
      </c>
      <c r="J65" s="79"/>
      <c r="K65" s="79"/>
      <c r="L65" s="79">
        <f>(L64/M64)*100</f>
        <v>76.744827586206895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4">
        <v>17</v>
      </c>
      <c r="J66" s="158">
        <v>419</v>
      </c>
      <c r="K66" s="159"/>
      <c r="L66" s="14">
        <v>15</v>
      </c>
      <c r="M66" s="158">
        <v>413</v>
      </c>
      <c r="N66" s="159"/>
      <c r="O66" s="14"/>
      <c r="P66" s="158"/>
      <c r="Q66" s="159"/>
      <c r="R66" s="14"/>
      <c r="S66" s="158"/>
      <c r="T66" s="159"/>
      <c r="U66" s="14"/>
      <c r="V66" s="158"/>
      <c r="W66" s="159"/>
      <c r="X66" s="14"/>
      <c r="Y66" s="158"/>
      <c r="Z66" s="159"/>
      <c r="AA66" s="14"/>
      <c r="AB66" s="158"/>
      <c r="AC66" s="159"/>
      <c r="AD66" s="14"/>
      <c r="AE66" s="158"/>
      <c r="AF66" s="159"/>
      <c r="AG66" s="14"/>
      <c r="AH66" s="158"/>
      <c r="AI66" s="159"/>
      <c r="AJ66" s="14"/>
      <c r="AK66" s="158"/>
      <c r="AL66" s="159"/>
      <c r="AM66" s="14"/>
      <c r="AN66" s="158"/>
      <c r="AO66" s="159"/>
      <c r="AP66" s="14"/>
      <c r="AQ66" s="158"/>
      <c r="AR66" s="159"/>
      <c r="AS66" s="14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79">
        <f>(I66/J66)*100</f>
        <v>4.0572792362768499</v>
      </c>
      <c r="J67" s="79"/>
      <c r="K67" s="79"/>
      <c r="L67" s="79">
        <f>(L66/M66)*100</f>
        <v>3.6319612590799029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14">
        <v>8</v>
      </c>
      <c r="J68" s="158">
        <v>419</v>
      </c>
      <c r="K68" s="159"/>
      <c r="L68" s="14">
        <v>3</v>
      </c>
      <c r="M68" s="158">
        <v>413</v>
      </c>
      <c r="N68" s="159"/>
      <c r="O68" s="14"/>
      <c r="P68" s="158"/>
      <c r="Q68" s="159"/>
      <c r="R68" s="14"/>
      <c r="S68" s="158"/>
      <c r="T68" s="159"/>
      <c r="U68" s="14"/>
      <c r="V68" s="158"/>
      <c r="W68" s="159"/>
      <c r="X68" s="14"/>
      <c r="Y68" s="158"/>
      <c r="Z68" s="159"/>
      <c r="AA68" s="14"/>
      <c r="AB68" s="158"/>
      <c r="AC68" s="159"/>
      <c r="AD68" s="14"/>
      <c r="AE68" s="158"/>
      <c r="AF68" s="159"/>
      <c r="AG68" s="14"/>
      <c r="AH68" s="158"/>
      <c r="AI68" s="159"/>
      <c r="AJ68" s="14"/>
      <c r="AK68" s="158"/>
      <c r="AL68" s="159"/>
      <c r="AM68" s="14"/>
      <c r="AN68" s="158"/>
      <c r="AO68" s="159"/>
      <c r="AP68" s="14"/>
      <c r="AQ68" s="158"/>
      <c r="AR68" s="159"/>
      <c r="AS68" s="14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79">
        <f>(I68/J68)*100</f>
        <v>1.9093078758949882</v>
      </c>
      <c r="J69" s="79"/>
      <c r="K69" s="79"/>
      <c r="L69" s="79">
        <f>(L68/M68)*100</f>
        <v>0.72639225181598066</v>
      </c>
      <c r="M69" s="79"/>
      <c r="N69" s="79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14">
        <v>2755</v>
      </c>
      <c r="J70" s="158">
        <v>419</v>
      </c>
      <c r="K70" s="159"/>
      <c r="L70" s="14">
        <v>2782</v>
      </c>
      <c r="M70" s="158">
        <v>413</v>
      </c>
      <c r="N70" s="159"/>
      <c r="O70" s="14"/>
      <c r="P70" s="158"/>
      <c r="Q70" s="159"/>
      <c r="R70" s="14"/>
      <c r="S70" s="158"/>
      <c r="T70" s="159"/>
      <c r="U70" s="14"/>
      <c r="V70" s="158"/>
      <c r="W70" s="159"/>
      <c r="X70" s="14"/>
      <c r="Y70" s="158"/>
      <c r="Z70" s="159"/>
      <c r="AA70" s="14"/>
      <c r="AB70" s="158"/>
      <c r="AC70" s="159"/>
      <c r="AD70" s="14"/>
      <c r="AE70" s="158"/>
      <c r="AF70" s="159"/>
      <c r="AG70" s="14"/>
      <c r="AH70" s="158"/>
      <c r="AI70" s="159"/>
      <c r="AJ70" s="14"/>
      <c r="AK70" s="158"/>
      <c r="AL70" s="159"/>
      <c r="AM70" s="14"/>
      <c r="AN70" s="158"/>
      <c r="AO70" s="159"/>
      <c r="AP70" s="14"/>
      <c r="AQ70" s="158"/>
      <c r="AR70" s="159"/>
      <c r="AS70" s="14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79">
        <f>(I70/J70)</f>
        <v>6.5751789976133654</v>
      </c>
      <c r="J71" s="79"/>
      <c r="K71" s="79"/>
      <c r="L71" s="79">
        <f>(L70/M70)</f>
        <v>6.7360774818401934</v>
      </c>
      <c r="M71" s="79"/>
      <c r="N71" s="79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14">
        <v>205</v>
      </c>
      <c r="J72" s="158">
        <v>419</v>
      </c>
      <c r="K72" s="159"/>
      <c r="L72" s="14">
        <v>139</v>
      </c>
      <c r="M72" s="158">
        <v>413</v>
      </c>
      <c r="N72" s="159"/>
      <c r="O72" s="14"/>
      <c r="P72" s="158"/>
      <c r="Q72" s="159"/>
      <c r="R72" s="14"/>
      <c r="S72" s="158"/>
      <c r="T72" s="159"/>
      <c r="U72" s="14"/>
      <c r="V72" s="158"/>
      <c r="W72" s="159"/>
      <c r="X72" s="14"/>
      <c r="Y72" s="158"/>
      <c r="Z72" s="159"/>
      <c r="AA72" s="14"/>
      <c r="AB72" s="158"/>
      <c r="AC72" s="159"/>
      <c r="AD72" s="14"/>
      <c r="AE72" s="158"/>
      <c r="AF72" s="159"/>
      <c r="AG72" s="14"/>
      <c r="AH72" s="158"/>
      <c r="AI72" s="159"/>
      <c r="AJ72" s="14"/>
      <c r="AK72" s="158"/>
      <c r="AL72" s="159"/>
      <c r="AM72" s="14"/>
      <c r="AN72" s="158"/>
      <c r="AO72" s="159"/>
      <c r="AP72" s="14"/>
      <c r="AQ72" s="158"/>
      <c r="AR72" s="159"/>
      <c r="AS72" s="14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79">
        <f>(I72/J72)*100</f>
        <v>48.92601431980907</v>
      </c>
      <c r="J73" s="79"/>
      <c r="K73" s="79"/>
      <c r="L73" s="79">
        <f>(L72/M72)*100</f>
        <v>33.656174334140438</v>
      </c>
      <c r="M73" s="79"/>
      <c r="N73" s="79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14">
        <v>214</v>
      </c>
      <c r="J74" s="158">
        <v>419</v>
      </c>
      <c r="K74" s="159"/>
      <c r="L74" s="14">
        <v>274</v>
      </c>
      <c r="M74" s="158">
        <v>413</v>
      </c>
      <c r="N74" s="159"/>
      <c r="O74" s="14"/>
      <c r="P74" s="158"/>
      <c r="Q74" s="159"/>
      <c r="R74" s="14"/>
      <c r="S74" s="158"/>
      <c r="T74" s="159"/>
      <c r="U74" s="14"/>
      <c r="V74" s="158"/>
      <c r="W74" s="159"/>
      <c r="X74" s="14"/>
      <c r="Y74" s="158"/>
      <c r="Z74" s="159"/>
      <c r="AA74" s="14"/>
      <c r="AB74" s="158"/>
      <c r="AC74" s="159"/>
      <c r="AD74" s="14"/>
      <c r="AE74" s="158"/>
      <c r="AF74" s="159"/>
      <c r="AG74" s="14"/>
      <c r="AH74" s="158"/>
      <c r="AI74" s="159"/>
      <c r="AJ74" s="14"/>
      <c r="AK74" s="158"/>
      <c r="AL74" s="159"/>
      <c r="AM74" s="14"/>
      <c r="AN74" s="158"/>
      <c r="AO74" s="159"/>
      <c r="AP74" s="14"/>
      <c r="AQ74" s="158"/>
      <c r="AR74" s="159"/>
      <c r="AS74" s="14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79">
        <f>(I74/J74)*100</f>
        <v>51.073985680190923</v>
      </c>
      <c r="J75" s="79"/>
      <c r="K75" s="79"/>
      <c r="L75" s="79">
        <f>(L74/M74)*100</f>
        <v>66.343825665859569</v>
      </c>
      <c r="M75" s="79"/>
      <c r="N75" s="79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14">
        <v>419</v>
      </c>
      <c r="J76" s="158">
        <v>115</v>
      </c>
      <c r="K76" s="159"/>
      <c r="L76" s="14">
        <v>413</v>
      </c>
      <c r="M76" s="158">
        <v>115</v>
      </c>
      <c r="N76" s="159"/>
      <c r="O76" s="14"/>
      <c r="P76" s="158"/>
      <c r="Q76" s="159"/>
      <c r="R76" s="14"/>
      <c r="S76" s="158"/>
      <c r="T76" s="159"/>
      <c r="U76" s="14"/>
      <c r="V76" s="158"/>
      <c r="W76" s="159"/>
      <c r="X76" s="14"/>
      <c r="Y76" s="158"/>
      <c r="Z76" s="159"/>
      <c r="AA76" s="14"/>
      <c r="AB76" s="158"/>
      <c r="AC76" s="159"/>
      <c r="AD76" s="14"/>
      <c r="AE76" s="158"/>
      <c r="AF76" s="159"/>
      <c r="AG76" s="14"/>
      <c r="AH76" s="158"/>
      <c r="AI76" s="159"/>
      <c r="AJ76" s="14"/>
      <c r="AK76" s="158"/>
      <c r="AL76" s="159"/>
      <c r="AM76" s="14"/>
      <c r="AN76" s="158"/>
      <c r="AO76" s="159"/>
      <c r="AP76" s="14"/>
      <c r="AQ76" s="158"/>
      <c r="AR76" s="159"/>
      <c r="AS76" s="14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79">
        <f>(I76/J76)</f>
        <v>3.6434782608695651</v>
      </c>
      <c r="J77" s="79"/>
      <c r="K77" s="79"/>
      <c r="L77" s="79">
        <f t="shared" ref="L77" si="0">(L76/M76)</f>
        <v>3.5913043478260871</v>
      </c>
      <c r="M77" s="79"/>
      <c r="N77" s="79"/>
      <c r="O77" s="79" t="e">
        <f t="shared" ref="O77" si="1">(O76/P76)</f>
        <v>#DIV/0!</v>
      </c>
      <c r="P77" s="79"/>
      <c r="Q77" s="79"/>
      <c r="R77" s="79" t="e">
        <f t="shared" ref="R77" si="2">(R76/S76)</f>
        <v>#DIV/0!</v>
      </c>
      <c r="S77" s="79"/>
      <c r="T77" s="79"/>
      <c r="U77" s="79" t="e">
        <f t="shared" ref="U77" si="3">(U76/V76)</f>
        <v>#DIV/0!</v>
      </c>
      <c r="V77" s="79"/>
      <c r="W77" s="79"/>
      <c r="X77" s="79" t="e">
        <f t="shared" ref="X77" si="4">(X76/Y76)</f>
        <v>#DIV/0!</v>
      </c>
      <c r="Y77" s="79"/>
      <c r="Z77" s="79"/>
      <c r="AA77" s="79" t="e">
        <f t="shared" ref="AA77" si="5">(AA76/AB76)</f>
        <v>#DIV/0!</v>
      </c>
      <c r="AB77" s="79"/>
      <c r="AC77" s="79"/>
      <c r="AD77" s="79" t="e">
        <f t="shared" ref="AD77" si="6">(AD76/AE76)</f>
        <v>#DIV/0!</v>
      </c>
      <c r="AE77" s="79"/>
      <c r="AF77" s="79"/>
      <c r="AG77" s="79" t="e">
        <f t="shared" ref="AG77" si="7">(AG76/AH76)</f>
        <v>#DIV/0!</v>
      </c>
      <c r="AH77" s="79"/>
      <c r="AI77" s="79"/>
      <c r="AJ77" s="79" t="e">
        <f t="shared" ref="AJ77" si="8">(AJ76/AK76)</f>
        <v>#DIV/0!</v>
      </c>
      <c r="AK77" s="79"/>
      <c r="AL77" s="79"/>
      <c r="AM77" s="79" t="e">
        <f t="shared" ref="AM77" si="9">(AM76/AN76)</f>
        <v>#DIV/0!</v>
      </c>
      <c r="AN77" s="79"/>
      <c r="AO77" s="79"/>
      <c r="AP77" s="79" t="e">
        <f t="shared" ref="AP77" si="10">(AP76/AQ76)</f>
        <v>#DIV/0!</v>
      </c>
      <c r="AQ77" s="79"/>
      <c r="AR77" s="79"/>
      <c r="AS77" s="79" t="e">
        <f t="shared" ref="AS77" si="11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79" t="e">
        <f>(I78*J78)/K78</f>
        <v>#DIV/0!</v>
      </c>
      <c r="J79" s="79"/>
      <c r="K79" s="79"/>
      <c r="L79" s="79" t="e">
        <f>(L78*M78)/N78</f>
        <v>#DIV/0!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14">
        <v>384</v>
      </c>
      <c r="J80" s="158">
        <v>419</v>
      </c>
      <c r="K80" s="159"/>
      <c r="L80" s="14">
        <v>396</v>
      </c>
      <c r="M80" s="158">
        <v>413</v>
      </c>
      <c r="N80" s="159"/>
      <c r="O80" s="14"/>
      <c r="P80" s="158"/>
      <c r="Q80" s="159"/>
      <c r="R80" s="14"/>
      <c r="S80" s="158"/>
      <c r="T80" s="159"/>
      <c r="U80" s="14"/>
      <c r="V80" s="158"/>
      <c r="W80" s="159"/>
      <c r="X80" s="14"/>
      <c r="Y80" s="158"/>
      <c r="Z80" s="159"/>
      <c r="AA80" s="14"/>
      <c r="AB80" s="158"/>
      <c r="AC80" s="159"/>
      <c r="AD80" s="14"/>
      <c r="AE80" s="158"/>
      <c r="AF80" s="159"/>
      <c r="AG80" s="14"/>
      <c r="AH80" s="158"/>
      <c r="AI80" s="159"/>
      <c r="AJ80" s="14"/>
      <c r="AK80" s="158"/>
      <c r="AL80" s="159"/>
      <c r="AM80" s="14"/>
      <c r="AN80" s="158"/>
      <c r="AO80" s="159"/>
      <c r="AP80" s="14"/>
      <c r="AQ80" s="158"/>
      <c r="AR80" s="159"/>
      <c r="AS80" s="14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79">
        <f>(I80/J80)*100</f>
        <v>91.646778042959426</v>
      </c>
      <c r="J81" s="79"/>
      <c r="K81" s="79"/>
      <c r="L81" s="79">
        <f>(L80/M80)*100</f>
        <v>95.883777239709445</v>
      </c>
      <c r="M81" s="79"/>
      <c r="N81" s="79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4">
        <v>338</v>
      </c>
      <c r="J82" s="158">
        <v>325</v>
      </c>
      <c r="K82" s="159"/>
      <c r="L82" s="14">
        <v>330</v>
      </c>
      <c r="M82" s="158">
        <v>362</v>
      </c>
      <c r="N82" s="159"/>
      <c r="O82" s="14"/>
      <c r="P82" s="158"/>
      <c r="Q82" s="159"/>
      <c r="R82" s="14"/>
      <c r="S82" s="158"/>
      <c r="T82" s="159"/>
      <c r="U82" s="14"/>
      <c r="V82" s="158"/>
      <c r="W82" s="159"/>
      <c r="X82" s="14"/>
      <c r="Y82" s="158"/>
      <c r="Z82" s="159"/>
      <c r="AA82" s="14"/>
      <c r="AB82" s="158"/>
      <c r="AC82" s="159"/>
      <c r="AD82" s="14"/>
      <c r="AE82" s="158"/>
      <c r="AF82" s="159"/>
      <c r="AG82" s="14"/>
      <c r="AH82" s="158"/>
      <c r="AI82" s="159"/>
      <c r="AJ82" s="14"/>
      <c r="AK82" s="158"/>
      <c r="AL82" s="159"/>
      <c r="AM82" s="14"/>
      <c r="AN82" s="158"/>
      <c r="AO82" s="159"/>
      <c r="AP82" s="14"/>
      <c r="AQ82" s="158"/>
      <c r="AR82" s="159"/>
      <c r="AS82" s="14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79">
        <f>(I82/J82)*100</f>
        <v>104</v>
      </c>
      <c r="J83" s="79"/>
      <c r="K83" s="79"/>
      <c r="L83" s="79">
        <f>(L82/M82)*100</f>
        <v>91.160220994475139</v>
      </c>
      <c r="M83" s="79"/>
      <c r="N83" s="79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06" t="e">
        <f>(I84/J84)/K84</f>
        <v>#DIV/0!</v>
      </c>
      <c r="J85" s="206"/>
      <c r="K85" s="206"/>
      <c r="L85" s="206" t="e">
        <f>(L84/M84)/N84</f>
        <v>#DIV/0!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4">
        <v>25</v>
      </c>
      <c r="J86" s="158">
        <v>338</v>
      </c>
      <c r="K86" s="159"/>
      <c r="L86" s="14">
        <v>178</v>
      </c>
      <c r="M86" s="158">
        <v>330</v>
      </c>
      <c r="N86" s="159"/>
      <c r="O86" s="14"/>
      <c r="P86" s="158"/>
      <c r="Q86" s="159"/>
      <c r="R86" s="14"/>
      <c r="S86" s="158"/>
      <c r="T86" s="159"/>
      <c r="U86" s="14"/>
      <c r="V86" s="158"/>
      <c r="W86" s="159"/>
      <c r="X86" s="14"/>
      <c r="Y86" s="158"/>
      <c r="Z86" s="159"/>
      <c r="AA86" s="14"/>
      <c r="AB86" s="158"/>
      <c r="AC86" s="159"/>
      <c r="AD86" s="14"/>
      <c r="AE86" s="158"/>
      <c r="AF86" s="159"/>
      <c r="AG86" s="14"/>
      <c r="AH86" s="158"/>
      <c r="AI86" s="159"/>
      <c r="AJ86" s="14"/>
      <c r="AK86" s="158"/>
      <c r="AL86" s="159"/>
      <c r="AM86" s="14"/>
      <c r="AN86" s="158"/>
      <c r="AO86" s="159"/>
      <c r="AP86" s="14"/>
      <c r="AQ86" s="158"/>
      <c r="AR86" s="159"/>
      <c r="AS86" s="14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79">
        <f>(I86/J86)*100</f>
        <v>7.3964497041420119</v>
      </c>
      <c r="J87" s="79"/>
      <c r="K87" s="79"/>
      <c r="L87" s="79">
        <f>(L86/M86)*100</f>
        <v>53.939393939393945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4">
        <v>338</v>
      </c>
      <c r="J88" s="158">
        <v>419</v>
      </c>
      <c r="K88" s="159"/>
      <c r="L88" s="14">
        <v>330</v>
      </c>
      <c r="M88" s="158">
        <v>413</v>
      </c>
      <c r="N88" s="159"/>
      <c r="O88" s="14"/>
      <c r="P88" s="158"/>
      <c r="Q88" s="159"/>
      <c r="R88" s="14"/>
      <c r="S88" s="158"/>
      <c r="T88" s="159"/>
      <c r="U88" s="14"/>
      <c r="V88" s="158"/>
      <c r="W88" s="159"/>
      <c r="X88" s="14"/>
      <c r="Y88" s="158"/>
      <c r="Z88" s="159"/>
      <c r="AA88" s="14"/>
      <c r="AB88" s="158"/>
      <c r="AC88" s="159"/>
      <c r="AD88" s="14"/>
      <c r="AE88" s="158"/>
      <c r="AF88" s="159"/>
      <c r="AG88" s="14"/>
      <c r="AH88" s="158"/>
      <c r="AI88" s="159"/>
      <c r="AJ88" s="14"/>
      <c r="AK88" s="158"/>
      <c r="AL88" s="159"/>
      <c r="AM88" s="14"/>
      <c r="AN88" s="158"/>
      <c r="AO88" s="159"/>
      <c r="AP88" s="14"/>
      <c r="AQ88" s="158"/>
      <c r="AR88" s="159"/>
      <c r="AS88" s="14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79">
        <f>(I88/J88)*100</f>
        <v>80.66825775656325</v>
      </c>
      <c r="J89" s="79"/>
      <c r="K89" s="79"/>
      <c r="L89" s="79">
        <f>(L88/M88)*100</f>
        <v>79.903147699757866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4">
        <v>3</v>
      </c>
      <c r="J90" s="158">
        <v>338</v>
      </c>
      <c r="K90" s="159"/>
      <c r="L90" s="14">
        <v>27</v>
      </c>
      <c r="M90" s="158">
        <v>330</v>
      </c>
      <c r="N90" s="159"/>
      <c r="O90" s="14"/>
      <c r="P90" s="158"/>
      <c r="Q90" s="159"/>
      <c r="R90" s="14"/>
      <c r="S90" s="158"/>
      <c r="T90" s="159"/>
      <c r="U90" s="14"/>
      <c r="V90" s="158"/>
      <c r="W90" s="159"/>
      <c r="X90" s="14"/>
      <c r="Y90" s="158"/>
      <c r="Z90" s="159"/>
      <c r="AA90" s="14"/>
      <c r="AB90" s="158"/>
      <c r="AC90" s="159"/>
      <c r="AD90" s="14"/>
      <c r="AE90" s="158"/>
      <c r="AF90" s="159"/>
      <c r="AG90" s="14"/>
      <c r="AH90" s="158"/>
      <c r="AI90" s="159"/>
      <c r="AJ90" s="14"/>
      <c r="AK90" s="158"/>
      <c r="AL90" s="159"/>
      <c r="AM90" s="14"/>
      <c r="AN90" s="158"/>
      <c r="AO90" s="159"/>
      <c r="AP90" s="14"/>
      <c r="AQ90" s="158"/>
      <c r="AR90" s="159"/>
      <c r="AS90" s="14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79">
        <f>(I90/J90)*100</f>
        <v>0.8875739644970414</v>
      </c>
      <c r="J91" s="79"/>
      <c r="K91" s="79"/>
      <c r="L91" s="79">
        <f>(L90/M90)*100</f>
        <v>8.1818181818181817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4">
        <v>0</v>
      </c>
      <c r="J92" s="158">
        <v>338</v>
      </c>
      <c r="K92" s="159"/>
      <c r="L92" s="14">
        <v>32</v>
      </c>
      <c r="M92" s="158">
        <v>330</v>
      </c>
      <c r="N92" s="159"/>
      <c r="O92" s="14"/>
      <c r="P92" s="158"/>
      <c r="Q92" s="159"/>
      <c r="R92" s="14"/>
      <c r="S92" s="158"/>
      <c r="T92" s="159"/>
      <c r="U92" s="14"/>
      <c r="V92" s="158"/>
      <c r="W92" s="159"/>
      <c r="X92" s="14"/>
      <c r="Y92" s="158"/>
      <c r="Z92" s="159"/>
      <c r="AA92" s="14"/>
      <c r="AB92" s="158"/>
      <c r="AC92" s="159"/>
      <c r="AD92" s="14"/>
      <c r="AE92" s="158"/>
      <c r="AF92" s="159"/>
      <c r="AG92" s="14"/>
      <c r="AH92" s="158"/>
      <c r="AI92" s="159"/>
      <c r="AJ92" s="14"/>
      <c r="AK92" s="158"/>
      <c r="AL92" s="159"/>
      <c r="AM92" s="14"/>
      <c r="AN92" s="158"/>
      <c r="AO92" s="159"/>
      <c r="AP92" s="14"/>
      <c r="AQ92" s="158"/>
      <c r="AR92" s="159"/>
      <c r="AS92" s="14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79">
        <f>(I92/J92)*100</f>
        <v>0</v>
      </c>
      <c r="J93" s="79"/>
      <c r="K93" s="79"/>
      <c r="L93" s="79">
        <f>(L92/M92)*100</f>
        <v>9.6969696969696972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4" t="s">
        <v>493</v>
      </c>
      <c r="J94" s="158" t="s">
        <v>493</v>
      </c>
      <c r="K94" s="159"/>
      <c r="L94" s="14" t="s">
        <v>493</v>
      </c>
      <c r="M94" s="158" t="s">
        <v>493</v>
      </c>
      <c r="N94" s="159"/>
      <c r="O94" s="14"/>
      <c r="P94" s="158"/>
      <c r="Q94" s="159"/>
      <c r="R94" s="14"/>
      <c r="S94" s="158"/>
      <c r="T94" s="159"/>
      <c r="U94" s="14"/>
      <c r="V94" s="158"/>
      <c r="W94" s="159"/>
      <c r="X94" s="14"/>
      <c r="Y94" s="158"/>
      <c r="Z94" s="159"/>
      <c r="AA94" s="14"/>
      <c r="AB94" s="158"/>
      <c r="AC94" s="159"/>
      <c r="AD94" s="14"/>
      <c r="AE94" s="158"/>
      <c r="AF94" s="159"/>
      <c r="AG94" s="14"/>
      <c r="AH94" s="158"/>
      <c r="AI94" s="159"/>
      <c r="AJ94" s="14"/>
      <c r="AK94" s="158"/>
      <c r="AL94" s="159"/>
      <c r="AM94" s="14"/>
      <c r="AN94" s="158"/>
      <c r="AO94" s="159"/>
      <c r="AP94" s="14"/>
      <c r="AQ94" s="158"/>
      <c r="AR94" s="159"/>
      <c r="AS94" s="14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79" t="e">
        <f>(I94/J94)*100</f>
        <v>#VALUE!</v>
      </c>
      <c r="J95" s="79"/>
      <c r="K95" s="79"/>
      <c r="L95" s="79" t="e">
        <f>(L94/M94)*100</f>
        <v>#VALUE!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4">
        <v>4</v>
      </c>
      <c r="J96" s="158">
        <v>338</v>
      </c>
      <c r="K96" s="159"/>
      <c r="L96" s="14">
        <v>4</v>
      </c>
      <c r="M96" s="158">
        <v>330</v>
      </c>
      <c r="N96" s="159"/>
      <c r="O96" s="14"/>
      <c r="P96" s="158"/>
      <c r="Q96" s="159"/>
      <c r="R96" s="14"/>
      <c r="S96" s="158"/>
      <c r="T96" s="159"/>
      <c r="U96" s="14"/>
      <c r="V96" s="158"/>
      <c r="W96" s="159"/>
      <c r="X96" s="14"/>
      <c r="Y96" s="158"/>
      <c r="Z96" s="159"/>
      <c r="AA96" s="14"/>
      <c r="AB96" s="158"/>
      <c r="AC96" s="159"/>
      <c r="AD96" s="14"/>
      <c r="AE96" s="158"/>
      <c r="AF96" s="159"/>
      <c r="AG96" s="14"/>
      <c r="AH96" s="158"/>
      <c r="AI96" s="159"/>
      <c r="AJ96" s="14"/>
      <c r="AK96" s="158"/>
      <c r="AL96" s="159"/>
      <c r="AM96" s="14"/>
      <c r="AN96" s="158"/>
      <c r="AO96" s="159"/>
      <c r="AP96" s="14"/>
      <c r="AQ96" s="158"/>
      <c r="AR96" s="159"/>
      <c r="AS96" s="14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312">
        <f>(I96/J96)*100</f>
        <v>1.1834319526627219</v>
      </c>
      <c r="J97" s="312"/>
      <c r="K97" s="312"/>
      <c r="L97" s="312">
        <f>(L96/M96)*100</f>
        <v>1.2121212121212122</v>
      </c>
      <c r="M97" s="312"/>
      <c r="N97" s="312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4">
        <v>0</v>
      </c>
      <c r="J98" s="158">
        <v>338</v>
      </c>
      <c r="K98" s="159"/>
      <c r="L98" s="14">
        <v>0</v>
      </c>
      <c r="M98" s="158">
        <v>330</v>
      </c>
      <c r="N98" s="159"/>
      <c r="O98" s="14"/>
      <c r="P98" s="158"/>
      <c r="Q98" s="159"/>
      <c r="R98" s="14"/>
      <c r="S98" s="158"/>
      <c r="T98" s="159"/>
      <c r="U98" s="14"/>
      <c r="V98" s="158"/>
      <c r="W98" s="159"/>
      <c r="X98" s="14"/>
      <c r="Y98" s="158"/>
      <c r="Z98" s="159"/>
      <c r="AA98" s="14"/>
      <c r="AB98" s="158"/>
      <c r="AC98" s="159"/>
      <c r="AD98" s="14"/>
      <c r="AE98" s="158"/>
      <c r="AF98" s="159"/>
      <c r="AG98" s="14"/>
      <c r="AH98" s="158"/>
      <c r="AI98" s="159"/>
      <c r="AJ98" s="14"/>
      <c r="AK98" s="158"/>
      <c r="AL98" s="159"/>
      <c r="AM98" s="14"/>
      <c r="AN98" s="158"/>
      <c r="AO98" s="159"/>
      <c r="AP98" s="14"/>
      <c r="AQ98" s="158"/>
      <c r="AR98" s="159"/>
      <c r="AS98" s="14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79">
        <f>(I98/J98)*100</f>
        <v>0</v>
      </c>
      <c r="J99" s="79"/>
      <c r="K99" s="79"/>
      <c r="L99" s="79">
        <f>(L98/M98)*100</f>
        <v>0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4" t="s">
        <v>493</v>
      </c>
      <c r="J100" s="158" t="s">
        <v>493</v>
      </c>
      <c r="K100" s="159"/>
      <c r="L100" s="14" t="s">
        <v>493</v>
      </c>
      <c r="M100" s="158" t="s">
        <v>493</v>
      </c>
      <c r="N100" s="159"/>
      <c r="O100" s="14"/>
      <c r="P100" s="158"/>
      <c r="Q100" s="159"/>
      <c r="R100" s="14"/>
      <c r="S100" s="158"/>
      <c r="T100" s="159"/>
      <c r="U100" s="14"/>
      <c r="V100" s="158"/>
      <c r="W100" s="159"/>
      <c r="X100" s="14"/>
      <c r="Y100" s="158"/>
      <c r="Z100" s="159"/>
      <c r="AA100" s="14"/>
      <c r="AB100" s="158"/>
      <c r="AC100" s="159"/>
      <c r="AD100" s="14"/>
      <c r="AE100" s="158"/>
      <c r="AF100" s="159"/>
      <c r="AG100" s="14"/>
      <c r="AH100" s="158"/>
      <c r="AI100" s="159"/>
      <c r="AJ100" s="14"/>
      <c r="AK100" s="158"/>
      <c r="AL100" s="159"/>
      <c r="AM100" s="14"/>
      <c r="AN100" s="158"/>
      <c r="AO100" s="159"/>
      <c r="AP100" s="14"/>
      <c r="AQ100" s="158"/>
      <c r="AR100" s="159"/>
      <c r="AS100" s="14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 t="e">
        <f>(I100/J100)*100</f>
        <v>#VALUE!</v>
      </c>
      <c r="J101" s="79"/>
      <c r="K101" s="79"/>
      <c r="L101" s="79" t="e">
        <f>(L100/M100)*100</f>
        <v>#VALUE!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4" t="s">
        <v>493</v>
      </c>
      <c r="J102" s="158" t="s">
        <v>493</v>
      </c>
      <c r="K102" s="159"/>
      <c r="L102" s="14" t="s">
        <v>493</v>
      </c>
      <c r="M102" s="158" t="s">
        <v>493</v>
      </c>
      <c r="N102" s="159"/>
      <c r="O102" s="14"/>
      <c r="P102" s="158"/>
      <c r="Q102" s="159"/>
      <c r="R102" s="14"/>
      <c r="S102" s="158"/>
      <c r="T102" s="159"/>
      <c r="U102" s="14"/>
      <c r="V102" s="158"/>
      <c r="W102" s="159"/>
      <c r="X102" s="14"/>
      <c r="Y102" s="158"/>
      <c r="Z102" s="159"/>
      <c r="AA102" s="14"/>
      <c r="AB102" s="158"/>
      <c r="AC102" s="159"/>
      <c r="AD102" s="14"/>
      <c r="AE102" s="158"/>
      <c r="AF102" s="159"/>
      <c r="AG102" s="14"/>
      <c r="AH102" s="158"/>
      <c r="AI102" s="159"/>
      <c r="AJ102" s="14"/>
      <c r="AK102" s="158"/>
      <c r="AL102" s="159"/>
      <c r="AM102" s="14"/>
      <c r="AN102" s="158"/>
      <c r="AO102" s="159"/>
      <c r="AP102" s="14"/>
      <c r="AQ102" s="158"/>
      <c r="AR102" s="159"/>
      <c r="AS102" s="14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79" t="e">
        <f>(I102/J102)*100</f>
        <v>#VALUE!</v>
      </c>
      <c r="J103" s="79"/>
      <c r="K103" s="79"/>
      <c r="L103" s="79" t="e">
        <f>(L102/M102)*100</f>
        <v>#VALUE!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4">
        <v>4</v>
      </c>
      <c r="J104" s="158">
        <v>338</v>
      </c>
      <c r="K104" s="159"/>
      <c r="L104" s="14">
        <v>4</v>
      </c>
      <c r="M104" s="158">
        <v>330</v>
      </c>
      <c r="N104" s="159"/>
      <c r="O104" s="14"/>
      <c r="P104" s="158"/>
      <c r="Q104" s="159"/>
      <c r="R104" s="14"/>
      <c r="S104" s="158"/>
      <c r="T104" s="159"/>
      <c r="U104" s="14"/>
      <c r="V104" s="158"/>
      <c r="W104" s="159"/>
      <c r="X104" s="14"/>
      <c r="Y104" s="158"/>
      <c r="Z104" s="159"/>
      <c r="AA104" s="14"/>
      <c r="AB104" s="158"/>
      <c r="AC104" s="159"/>
      <c r="AD104" s="14"/>
      <c r="AE104" s="158"/>
      <c r="AF104" s="159"/>
      <c r="AG104" s="14"/>
      <c r="AH104" s="158"/>
      <c r="AI104" s="159"/>
      <c r="AJ104" s="14"/>
      <c r="AK104" s="158"/>
      <c r="AL104" s="159"/>
      <c r="AM104" s="14"/>
      <c r="AN104" s="158"/>
      <c r="AO104" s="159"/>
      <c r="AP104" s="14"/>
      <c r="AQ104" s="158"/>
      <c r="AR104" s="159"/>
      <c r="AS104" s="14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79">
        <f>(I104/J104)*100</f>
        <v>1.1834319526627219</v>
      </c>
      <c r="J105" s="79"/>
      <c r="K105" s="79"/>
      <c r="L105" s="79">
        <f>(L104/M104)*100</f>
        <v>1.2121212121212122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4">
        <v>2</v>
      </c>
      <c r="J106" s="158">
        <v>338</v>
      </c>
      <c r="K106" s="159"/>
      <c r="L106" s="14">
        <v>2</v>
      </c>
      <c r="M106" s="158">
        <v>330</v>
      </c>
      <c r="N106" s="159"/>
      <c r="O106" s="14"/>
      <c r="P106" s="158"/>
      <c r="Q106" s="159"/>
      <c r="R106" s="14"/>
      <c r="S106" s="158"/>
      <c r="T106" s="159"/>
      <c r="U106" s="14"/>
      <c r="V106" s="158"/>
      <c r="W106" s="159"/>
      <c r="X106" s="14"/>
      <c r="Y106" s="158"/>
      <c r="Z106" s="159"/>
      <c r="AA106" s="14"/>
      <c r="AB106" s="158"/>
      <c r="AC106" s="159"/>
      <c r="AD106" s="14"/>
      <c r="AE106" s="158"/>
      <c r="AF106" s="159"/>
      <c r="AG106" s="14"/>
      <c r="AH106" s="158"/>
      <c r="AI106" s="159"/>
      <c r="AJ106" s="14"/>
      <c r="AK106" s="158"/>
      <c r="AL106" s="159"/>
      <c r="AM106" s="14"/>
      <c r="AN106" s="158"/>
      <c r="AO106" s="159"/>
      <c r="AP106" s="14"/>
      <c r="AQ106" s="158"/>
      <c r="AR106" s="159"/>
      <c r="AS106" s="14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79">
        <f>(I106/J106)*100</f>
        <v>0.59171597633136097</v>
      </c>
      <c r="J107" s="79"/>
      <c r="K107" s="79"/>
      <c r="L107" s="79">
        <f>(L106/M106)*100</f>
        <v>0.60606060606060608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4" t="s">
        <v>493</v>
      </c>
      <c r="J108" s="158" t="s">
        <v>493</v>
      </c>
      <c r="K108" s="159"/>
      <c r="L108" s="14" t="s">
        <v>493</v>
      </c>
      <c r="M108" s="158" t="s">
        <v>493</v>
      </c>
      <c r="N108" s="159"/>
      <c r="O108" s="14"/>
      <c r="P108" s="158"/>
      <c r="Q108" s="159"/>
      <c r="R108" s="14"/>
      <c r="S108" s="158"/>
      <c r="T108" s="159"/>
      <c r="U108" s="14"/>
      <c r="V108" s="158"/>
      <c r="W108" s="159"/>
      <c r="X108" s="14"/>
      <c r="Y108" s="158"/>
      <c r="Z108" s="159"/>
      <c r="AA108" s="14"/>
      <c r="AB108" s="158"/>
      <c r="AC108" s="159"/>
      <c r="AD108" s="14"/>
      <c r="AE108" s="158"/>
      <c r="AF108" s="159"/>
      <c r="AG108" s="14"/>
      <c r="AH108" s="158"/>
      <c r="AI108" s="159"/>
      <c r="AJ108" s="14"/>
      <c r="AK108" s="158"/>
      <c r="AL108" s="159"/>
      <c r="AM108" s="14"/>
      <c r="AN108" s="158"/>
      <c r="AO108" s="159"/>
      <c r="AP108" s="14"/>
      <c r="AQ108" s="158"/>
      <c r="AR108" s="159"/>
      <c r="AS108" s="14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79" t="e">
        <f>(I108/J108)*100</f>
        <v>#VALUE!</v>
      </c>
      <c r="J109" s="79"/>
      <c r="K109" s="79"/>
      <c r="L109" s="79" t="e">
        <f>(L108/M108)*100</f>
        <v>#VALUE!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4" t="s">
        <v>493</v>
      </c>
      <c r="J110" s="158" t="s">
        <v>493</v>
      </c>
      <c r="K110" s="159"/>
      <c r="L110" s="14" t="s">
        <v>493</v>
      </c>
      <c r="M110" s="158" t="s">
        <v>493</v>
      </c>
      <c r="N110" s="159"/>
      <c r="O110" s="14"/>
      <c r="P110" s="158"/>
      <c r="Q110" s="159"/>
      <c r="R110" s="14"/>
      <c r="S110" s="158"/>
      <c r="T110" s="159"/>
      <c r="U110" s="14"/>
      <c r="V110" s="158"/>
      <c r="W110" s="159"/>
      <c r="X110" s="14"/>
      <c r="Y110" s="158"/>
      <c r="Z110" s="159"/>
      <c r="AA110" s="14"/>
      <c r="AB110" s="158"/>
      <c r="AC110" s="159"/>
      <c r="AD110" s="14"/>
      <c r="AE110" s="158"/>
      <c r="AF110" s="159"/>
      <c r="AG110" s="14"/>
      <c r="AH110" s="158"/>
      <c r="AI110" s="159"/>
      <c r="AJ110" s="14"/>
      <c r="AK110" s="158"/>
      <c r="AL110" s="159"/>
      <c r="AM110" s="14"/>
      <c r="AN110" s="158"/>
      <c r="AO110" s="159"/>
      <c r="AP110" s="14"/>
      <c r="AQ110" s="158"/>
      <c r="AR110" s="159"/>
      <c r="AS110" s="14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79" t="e">
        <f>(I110/J110)*100</f>
        <v>#VALUE!</v>
      </c>
      <c r="J111" s="79"/>
      <c r="K111" s="79"/>
      <c r="L111" s="79" t="e">
        <f>(L110/M110)*100</f>
        <v>#VALUE!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4" t="s">
        <v>493</v>
      </c>
      <c r="J112" s="158" t="s">
        <v>493</v>
      </c>
      <c r="K112" s="159"/>
      <c r="L112" s="14" t="s">
        <v>493</v>
      </c>
      <c r="M112" s="158" t="s">
        <v>493</v>
      </c>
      <c r="N112" s="159"/>
      <c r="O112" s="14"/>
      <c r="P112" s="158"/>
      <c r="Q112" s="159"/>
      <c r="R112" s="14"/>
      <c r="S112" s="158"/>
      <c r="T112" s="159"/>
      <c r="U112" s="14"/>
      <c r="V112" s="158"/>
      <c r="W112" s="159"/>
      <c r="X112" s="14"/>
      <c r="Y112" s="158"/>
      <c r="Z112" s="159"/>
      <c r="AA112" s="14"/>
      <c r="AB112" s="158"/>
      <c r="AC112" s="159"/>
      <c r="AD112" s="14"/>
      <c r="AE112" s="158"/>
      <c r="AF112" s="159"/>
      <c r="AG112" s="14"/>
      <c r="AH112" s="158"/>
      <c r="AI112" s="159"/>
      <c r="AJ112" s="14"/>
      <c r="AK112" s="158"/>
      <c r="AL112" s="159"/>
      <c r="AM112" s="14"/>
      <c r="AN112" s="158"/>
      <c r="AO112" s="159"/>
      <c r="AP112" s="14"/>
      <c r="AQ112" s="158"/>
      <c r="AR112" s="159"/>
      <c r="AS112" s="14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79" t="e">
        <f>(I112/J112)*100</f>
        <v>#VALUE!</v>
      </c>
      <c r="J113" s="79"/>
      <c r="K113" s="79"/>
      <c r="L113" s="79" t="e">
        <f>(L112/M112)*100</f>
        <v>#VALUE!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4" t="s">
        <v>493</v>
      </c>
      <c r="J114" s="158" t="s">
        <v>493</v>
      </c>
      <c r="K114" s="159"/>
      <c r="L114" s="14" t="s">
        <v>493</v>
      </c>
      <c r="M114" s="158" t="s">
        <v>493</v>
      </c>
      <c r="N114" s="159"/>
      <c r="O114" s="14"/>
      <c r="P114" s="158"/>
      <c r="Q114" s="159"/>
      <c r="R114" s="14"/>
      <c r="S114" s="158"/>
      <c r="T114" s="159"/>
      <c r="U114" s="14"/>
      <c r="V114" s="158"/>
      <c r="W114" s="159"/>
      <c r="X114" s="14"/>
      <c r="Y114" s="158"/>
      <c r="Z114" s="159"/>
      <c r="AA114" s="14"/>
      <c r="AB114" s="158"/>
      <c r="AC114" s="159"/>
      <c r="AD114" s="14"/>
      <c r="AE114" s="158"/>
      <c r="AF114" s="159"/>
      <c r="AG114" s="14"/>
      <c r="AH114" s="158"/>
      <c r="AI114" s="159"/>
      <c r="AJ114" s="14"/>
      <c r="AK114" s="158"/>
      <c r="AL114" s="159"/>
      <c r="AM114" s="14"/>
      <c r="AN114" s="158"/>
      <c r="AO114" s="159"/>
      <c r="AP114" s="14"/>
      <c r="AQ114" s="158"/>
      <c r="AR114" s="159"/>
      <c r="AS114" s="14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79" t="e">
        <f>(I114/J114)*100</f>
        <v>#VALUE!</v>
      </c>
      <c r="J115" s="79"/>
      <c r="K115" s="79"/>
      <c r="L115" s="79" t="e">
        <f>(L114/M114)*100</f>
        <v>#VALUE!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 t="s">
        <v>493</v>
      </c>
      <c r="J116" s="195"/>
      <c r="K116" s="196"/>
      <c r="L116" s="194" t="s">
        <v>493</v>
      </c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4">
        <v>2865</v>
      </c>
      <c r="J118" s="158">
        <v>2865</v>
      </c>
      <c r="K118" s="159"/>
      <c r="L118" s="14">
        <v>1675</v>
      </c>
      <c r="M118" s="158">
        <v>1675</v>
      </c>
      <c r="N118" s="159"/>
      <c r="O118" s="14"/>
      <c r="P118" s="158"/>
      <c r="Q118" s="159"/>
      <c r="R118" s="14"/>
      <c r="S118" s="158"/>
      <c r="T118" s="159"/>
      <c r="U118" s="14"/>
      <c r="V118" s="158"/>
      <c r="W118" s="159"/>
      <c r="X118" s="14"/>
      <c r="Y118" s="158"/>
      <c r="Z118" s="159"/>
      <c r="AA118" s="14"/>
      <c r="AB118" s="158"/>
      <c r="AC118" s="159"/>
      <c r="AD118" s="14"/>
      <c r="AE118" s="158"/>
      <c r="AF118" s="159"/>
      <c r="AG118" s="14"/>
      <c r="AH118" s="158"/>
      <c r="AI118" s="159"/>
      <c r="AJ118" s="14"/>
      <c r="AK118" s="158"/>
      <c r="AL118" s="159"/>
      <c r="AM118" s="14"/>
      <c r="AN118" s="158"/>
      <c r="AO118" s="159"/>
      <c r="AP118" s="14"/>
      <c r="AQ118" s="158"/>
      <c r="AR118" s="159"/>
      <c r="AS118" s="14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79">
        <f>(I118/J118)*100</f>
        <v>100</v>
      </c>
      <c r="J119" s="79"/>
      <c r="K119" s="79"/>
      <c r="L119" s="79">
        <f>(L118/M118)*100</f>
        <v>100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4">
        <v>18</v>
      </c>
      <c r="J120" s="158">
        <v>18</v>
      </c>
      <c r="K120" s="159"/>
      <c r="L120" s="14">
        <v>33</v>
      </c>
      <c r="M120" s="158">
        <v>33</v>
      </c>
      <c r="N120" s="159"/>
      <c r="O120" s="14"/>
      <c r="P120" s="158"/>
      <c r="Q120" s="159"/>
      <c r="R120" s="14"/>
      <c r="S120" s="158"/>
      <c r="T120" s="159"/>
      <c r="U120" s="14"/>
      <c r="V120" s="158"/>
      <c r="W120" s="159"/>
      <c r="X120" s="14"/>
      <c r="Y120" s="158"/>
      <c r="Z120" s="159"/>
      <c r="AA120" s="14"/>
      <c r="AB120" s="158"/>
      <c r="AC120" s="159"/>
      <c r="AD120" s="14"/>
      <c r="AE120" s="158"/>
      <c r="AF120" s="159"/>
      <c r="AG120" s="14"/>
      <c r="AH120" s="158"/>
      <c r="AI120" s="159"/>
      <c r="AJ120" s="14"/>
      <c r="AK120" s="158"/>
      <c r="AL120" s="159"/>
      <c r="AM120" s="14"/>
      <c r="AN120" s="158"/>
      <c r="AO120" s="159"/>
      <c r="AP120" s="14"/>
      <c r="AQ120" s="158"/>
      <c r="AR120" s="159"/>
      <c r="AS120" s="14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79">
        <f>(I120/J120)*100</f>
        <v>100</v>
      </c>
      <c r="J121" s="79"/>
      <c r="K121" s="79"/>
      <c r="L121" s="79">
        <f>(L120/M120)*100</f>
        <v>100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4">
        <v>594</v>
      </c>
      <c r="J122" s="158">
        <v>594</v>
      </c>
      <c r="K122" s="159"/>
      <c r="L122" s="14">
        <v>343</v>
      </c>
      <c r="M122" s="158">
        <v>343</v>
      </c>
      <c r="N122" s="159"/>
      <c r="O122" s="14"/>
      <c r="P122" s="158"/>
      <c r="Q122" s="159"/>
      <c r="R122" s="14"/>
      <c r="S122" s="158"/>
      <c r="T122" s="159"/>
      <c r="U122" s="14"/>
      <c r="V122" s="158"/>
      <c r="W122" s="159"/>
      <c r="X122" s="14"/>
      <c r="Y122" s="158"/>
      <c r="Z122" s="159"/>
      <c r="AA122" s="14"/>
      <c r="AB122" s="158"/>
      <c r="AC122" s="159"/>
      <c r="AD122" s="14"/>
      <c r="AE122" s="158"/>
      <c r="AF122" s="159"/>
      <c r="AG122" s="14"/>
      <c r="AH122" s="158"/>
      <c r="AI122" s="159"/>
      <c r="AJ122" s="14"/>
      <c r="AK122" s="158"/>
      <c r="AL122" s="159"/>
      <c r="AM122" s="14"/>
      <c r="AN122" s="158"/>
      <c r="AO122" s="159"/>
      <c r="AP122" s="14"/>
      <c r="AQ122" s="158"/>
      <c r="AR122" s="159"/>
      <c r="AS122" s="14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79">
        <f>(I122/J122)*100</f>
        <v>100</v>
      </c>
      <c r="J123" s="79"/>
      <c r="K123" s="79"/>
      <c r="L123" s="79">
        <f>(L122/M122)*100</f>
        <v>100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4">
        <v>140</v>
      </c>
      <c r="J124" s="158">
        <v>140</v>
      </c>
      <c r="K124" s="159"/>
      <c r="L124" s="14">
        <v>129</v>
      </c>
      <c r="M124" s="158">
        <v>129</v>
      </c>
      <c r="N124" s="159"/>
      <c r="O124" s="14"/>
      <c r="P124" s="158"/>
      <c r="Q124" s="159"/>
      <c r="R124" s="14"/>
      <c r="S124" s="158"/>
      <c r="T124" s="159"/>
      <c r="U124" s="14"/>
      <c r="V124" s="158"/>
      <c r="W124" s="159"/>
      <c r="X124" s="14"/>
      <c r="Y124" s="158"/>
      <c r="Z124" s="159"/>
      <c r="AA124" s="14"/>
      <c r="AB124" s="158"/>
      <c r="AC124" s="159"/>
      <c r="AD124" s="14"/>
      <c r="AE124" s="158"/>
      <c r="AF124" s="159"/>
      <c r="AG124" s="14"/>
      <c r="AH124" s="158"/>
      <c r="AI124" s="159"/>
      <c r="AJ124" s="14"/>
      <c r="AK124" s="158"/>
      <c r="AL124" s="159"/>
      <c r="AM124" s="14"/>
      <c r="AN124" s="158"/>
      <c r="AO124" s="159"/>
      <c r="AP124" s="14"/>
      <c r="AQ124" s="158"/>
      <c r="AR124" s="159"/>
      <c r="AS124" s="14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79">
        <f>(I124/J124)*100</f>
        <v>100</v>
      </c>
      <c r="J125" s="79"/>
      <c r="K125" s="79"/>
      <c r="L125" s="79">
        <f>(L124/M124)*100</f>
        <v>100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4" t="s">
        <v>493</v>
      </c>
      <c r="J126" s="158" t="s">
        <v>493</v>
      </c>
      <c r="K126" s="159"/>
      <c r="L126" s="14" t="s">
        <v>493</v>
      </c>
      <c r="M126" s="158" t="s">
        <v>493</v>
      </c>
      <c r="N126" s="159"/>
      <c r="O126" s="14"/>
      <c r="P126" s="158"/>
      <c r="Q126" s="159"/>
      <c r="R126" s="14"/>
      <c r="S126" s="158"/>
      <c r="T126" s="159"/>
      <c r="U126" s="14"/>
      <c r="V126" s="158"/>
      <c r="W126" s="159"/>
      <c r="X126" s="14"/>
      <c r="Y126" s="158"/>
      <c r="Z126" s="159"/>
      <c r="AA126" s="14"/>
      <c r="AB126" s="158"/>
      <c r="AC126" s="159"/>
      <c r="AD126" s="14"/>
      <c r="AE126" s="158"/>
      <c r="AF126" s="159"/>
      <c r="AG126" s="14"/>
      <c r="AH126" s="158"/>
      <c r="AI126" s="159"/>
      <c r="AJ126" s="14"/>
      <c r="AK126" s="158"/>
      <c r="AL126" s="159"/>
      <c r="AM126" s="14"/>
      <c r="AN126" s="158"/>
      <c r="AO126" s="159"/>
      <c r="AP126" s="14"/>
      <c r="AQ126" s="158"/>
      <c r="AR126" s="159"/>
      <c r="AS126" s="14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 t="e">
        <f>(I126/J126)*100</f>
        <v>#VALUE!</v>
      </c>
      <c r="J127" s="79"/>
      <c r="K127" s="79"/>
      <c r="L127" s="79" t="e">
        <f>(L126/M126)*100</f>
        <v>#VALUE!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4">
        <v>405</v>
      </c>
      <c r="J128" s="158">
        <v>405</v>
      </c>
      <c r="K128" s="159"/>
      <c r="L128" s="14">
        <v>171</v>
      </c>
      <c r="M128" s="158">
        <v>171</v>
      </c>
      <c r="N128" s="159"/>
      <c r="O128" s="14"/>
      <c r="P128" s="158"/>
      <c r="Q128" s="159"/>
      <c r="R128" s="14"/>
      <c r="S128" s="158"/>
      <c r="T128" s="159"/>
      <c r="U128" s="14"/>
      <c r="V128" s="158"/>
      <c r="W128" s="159"/>
      <c r="X128" s="14"/>
      <c r="Y128" s="158"/>
      <c r="Z128" s="159"/>
      <c r="AA128" s="14"/>
      <c r="AB128" s="158"/>
      <c r="AC128" s="159"/>
      <c r="AD128" s="14"/>
      <c r="AE128" s="158"/>
      <c r="AF128" s="159"/>
      <c r="AG128" s="14"/>
      <c r="AH128" s="158"/>
      <c r="AI128" s="159"/>
      <c r="AJ128" s="14"/>
      <c r="AK128" s="158"/>
      <c r="AL128" s="159"/>
      <c r="AM128" s="14"/>
      <c r="AN128" s="158"/>
      <c r="AO128" s="159"/>
      <c r="AP128" s="14"/>
      <c r="AQ128" s="158"/>
      <c r="AR128" s="159"/>
      <c r="AS128" s="14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79">
        <f>(I128/J128)*100</f>
        <v>100</v>
      </c>
      <c r="J129" s="79"/>
      <c r="K129" s="79"/>
      <c r="L129" s="79">
        <f>(L128/M128)*100</f>
        <v>100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4">
        <v>49</v>
      </c>
      <c r="J130" s="158">
        <v>49</v>
      </c>
      <c r="K130" s="159"/>
      <c r="L130" s="14">
        <v>43</v>
      </c>
      <c r="M130" s="158">
        <v>43</v>
      </c>
      <c r="N130" s="159"/>
      <c r="O130" s="14"/>
      <c r="P130" s="158"/>
      <c r="Q130" s="159"/>
      <c r="R130" s="14"/>
      <c r="S130" s="158"/>
      <c r="T130" s="159"/>
      <c r="U130" s="14"/>
      <c r="V130" s="158"/>
      <c r="W130" s="159"/>
      <c r="X130" s="14"/>
      <c r="Y130" s="158"/>
      <c r="Z130" s="159"/>
      <c r="AA130" s="14"/>
      <c r="AB130" s="158"/>
      <c r="AC130" s="159"/>
      <c r="AD130" s="14"/>
      <c r="AE130" s="158"/>
      <c r="AF130" s="159"/>
      <c r="AG130" s="14"/>
      <c r="AH130" s="158"/>
      <c r="AI130" s="159"/>
      <c r="AJ130" s="14"/>
      <c r="AK130" s="158"/>
      <c r="AL130" s="159"/>
      <c r="AM130" s="14"/>
      <c r="AN130" s="158"/>
      <c r="AO130" s="159"/>
      <c r="AP130" s="14"/>
      <c r="AQ130" s="158"/>
      <c r="AR130" s="159"/>
      <c r="AS130" s="14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>
        <f>(I130/J130)*100</f>
        <v>100</v>
      </c>
      <c r="J131" s="79"/>
      <c r="K131" s="79"/>
      <c r="L131" s="79">
        <f>(L130/M130)*100</f>
        <v>100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4">
        <v>20101</v>
      </c>
      <c r="J132" s="158">
        <v>20101</v>
      </c>
      <c r="K132" s="159"/>
      <c r="L132" s="14">
        <v>21097</v>
      </c>
      <c r="M132" s="158">
        <v>21097</v>
      </c>
      <c r="N132" s="159"/>
      <c r="O132" s="14"/>
      <c r="P132" s="158"/>
      <c r="Q132" s="159"/>
      <c r="R132" s="14"/>
      <c r="S132" s="158"/>
      <c r="T132" s="159"/>
      <c r="U132" s="14"/>
      <c r="V132" s="158"/>
      <c r="W132" s="159"/>
      <c r="X132" s="14"/>
      <c r="Y132" s="158"/>
      <c r="Z132" s="159"/>
      <c r="AA132" s="14"/>
      <c r="AB132" s="158"/>
      <c r="AC132" s="159"/>
      <c r="AD132" s="14"/>
      <c r="AE132" s="158"/>
      <c r="AF132" s="159"/>
      <c r="AG132" s="14"/>
      <c r="AH132" s="158"/>
      <c r="AI132" s="159"/>
      <c r="AJ132" s="14"/>
      <c r="AK132" s="158"/>
      <c r="AL132" s="159"/>
      <c r="AM132" s="14"/>
      <c r="AN132" s="158"/>
      <c r="AO132" s="159"/>
      <c r="AP132" s="14"/>
      <c r="AQ132" s="158"/>
      <c r="AR132" s="159"/>
      <c r="AS132" s="14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79">
        <f>(I132/J132)*100</f>
        <v>100</v>
      </c>
      <c r="J133" s="79"/>
      <c r="K133" s="79"/>
      <c r="L133" s="79">
        <f>(L132/M132)*100</f>
        <v>100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4">
        <v>1584</v>
      </c>
      <c r="J134" s="158">
        <v>1584</v>
      </c>
      <c r="K134" s="159"/>
      <c r="L134" s="14">
        <v>984</v>
      </c>
      <c r="M134" s="158">
        <v>984</v>
      </c>
      <c r="N134" s="159"/>
      <c r="O134" s="14"/>
      <c r="P134" s="158"/>
      <c r="Q134" s="159"/>
      <c r="R134" s="14"/>
      <c r="S134" s="158"/>
      <c r="T134" s="159"/>
      <c r="U134" s="14"/>
      <c r="V134" s="158"/>
      <c r="W134" s="159"/>
      <c r="X134" s="14"/>
      <c r="Y134" s="158"/>
      <c r="Z134" s="159"/>
      <c r="AA134" s="14"/>
      <c r="AB134" s="158"/>
      <c r="AC134" s="159"/>
      <c r="AD134" s="14"/>
      <c r="AE134" s="158"/>
      <c r="AF134" s="159"/>
      <c r="AG134" s="14"/>
      <c r="AH134" s="158"/>
      <c r="AI134" s="159"/>
      <c r="AJ134" s="14"/>
      <c r="AK134" s="158"/>
      <c r="AL134" s="159"/>
      <c r="AM134" s="14"/>
      <c r="AN134" s="158"/>
      <c r="AO134" s="159"/>
      <c r="AP134" s="14"/>
      <c r="AQ134" s="158"/>
      <c r="AR134" s="159"/>
      <c r="AS134" s="14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79">
        <f>(I134/J134)*100</f>
        <v>100</v>
      </c>
      <c r="J135" s="79"/>
      <c r="K135" s="79"/>
      <c r="L135" s="79">
        <f>(L134/M134)*100</f>
        <v>100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4">
        <v>357</v>
      </c>
      <c r="J136" s="158">
        <v>3213</v>
      </c>
      <c r="K136" s="159"/>
      <c r="L136" s="14">
        <v>357</v>
      </c>
      <c r="M136" s="158">
        <v>3190</v>
      </c>
      <c r="N136" s="159"/>
      <c r="O136" s="14"/>
      <c r="P136" s="158"/>
      <c r="Q136" s="159"/>
      <c r="R136" s="14"/>
      <c r="S136" s="158"/>
      <c r="T136" s="159"/>
      <c r="U136" s="14"/>
      <c r="V136" s="158"/>
      <c r="W136" s="159"/>
      <c r="X136" s="14"/>
      <c r="Y136" s="158"/>
      <c r="Z136" s="159"/>
      <c r="AA136" s="14"/>
      <c r="AB136" s="158"/>
      <c r="AC136" s="159"/>
      <c r="AD136" s="14"/>
      <c r="AE136" s="158"/>
      <c r="AF136" s="159"/>
      <c r="AG136" s="14"/>
      <c r="AH136" s="158"/>
      <c r="AI136" s="159"/>
      <c r="AJ136" s="14"/>
      <c r="AK136" s="158"/>
      <c r="AL136" s="159"/>
      <c r="AM136" s="14"/>
      <c r="AN136" s="158"/>
      <c r="AO136" s="159"/>
      <c r="AP136" s="14"/>
      <c r="AQ136" s="158"/>
      <c r="AR136" s="159"/>
      <c r="AS136" s="14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79">
        <f>(I136/J136)*100</f>
        <v>11.111111111111111</v>
      </c>
      <c r="J137" s="79"/>
      <c r="K137" s="79"/>
      <c r="L137" s="79">
        <f>(L136/M136)*100</f>
        <v>11.191222570532917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4">
        <v>1081</v>
      </c>
      <c r="J138" s="158">
        <v>12972</v>
      </c>
      <c r="K138" s="159"/>
      <c r="L138" s="14">
        <v>1081</v>
      </c>
      <c r="M138" s="158">
        <v>9468</v>
      </c>
      <c r="N138" s="159"/>
      <c r="O138" s="14"/>
      <c r="P138" s="158"/>
      <c r="Q138" s="159"/>
      <c r="R138" s="14"/>
      <c r="S138" s="158"/>
      <c r="T138" s="159"/>
      <c r="U138" s="14"/>
      <c r="V138" s="158"/>
      <c r="W138" s="159"/>
      <c r="X138" s="14"/>
      <c r="Y138" s="158"/>
      <c r="Z138" s="159"/>
      <c r="AA138" s="14"/>
      <c r="AB138" s="158"/>
      <c r="AC138" s="159"/>
      <c r="AD138" s="14"/>
      <c r="AE138" s="158"/>
      <c r="AF138" s="159"/>
      <c r="AG138" s="14"/>
      <c r="AH138" s="158"/>
      <c r="AI138" s="159"/>
      <c r="AJ138" s="14"/>
      <c r="AK138" s="158"/>
      <c r="AL138" s="159"/>
      <c r="AM138" s="14"/>
      <c r="AN138" s="158"/>
      <c r="AO138" s="159"/>
      <c r="AP138" s="14"/>
      <c r="AQ138" s="158"/>
      <c r="AR138" s="159"/>
      <c r="AS138" s="14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79">
        <f>(I138/J138)*100</f>
        <v>8.3333333333333321</v>
      </c>
      <c r="J139" s="79"/>
      <c r="K139" s="79"/>
      <c r="L139" s="79">
        <f>(L138/M138)*100</f>
        <v>11.417405999155049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4">
        <v>814</v>
      </c>
      <c r="J140" s="158">
        <v>15500</v>
      </c>
      <c r="K140" s="159"/>
      <c r="L140" s="14">
        <v>814</v>
      </c>
      <c r="M140" s="158">
        <v>8439</v>
      </c>
      <c r="N140" s="159"/>
      <c r="O140" s="14"/>
      <c r="P140" s="158"/>
      <c r="Q140" s="159"/>
      <c r="R140" s="14"/>
      <c r="S140" s="158"/>
      <c r="T140" s="159"/>
      <c r="U140" s="14"/>
      <c r="V140" s="158"/>
      <c r="W140" s="159"/>
      <c r="X140" s="14"/>
      <c r="Y140" s="158"/>
      <c r="Z140" s="159"/>
      <c r="AA140" s="14"/>
      <c r="AB140" s="158"/>
      <c r="AC140" s="159"/>
      <c r="AD140" s="14"/>
      <c r="AE140" s="158"/>
      <c r="AF140" s="159"/>
      <c r="AG140" s="14"/>
      <c r="AH140" s="158"/>
      <c r="AI140" s="159"/>
      <c r="AJ140" s="14"/>
      <c r="AK140" s="158"/>
      <c r="AL140" s="159"/>
      <c r="AM140" s="14"/>
      <c r="AN140" s="158"/>
      <c r="AO140" s="159"/>
      <c r="AP140" s="14"/>
      <c r="AQ140" s="158"/>
      <c r="AR140" s="159"/>
      <c r="AS140" s="14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>
        <f>(I140/J140)*100</f>
        <v>5.2516129032258068</v>
      </c>
      <c r="J141" s="79"/>
      <c r="K141" s="79"/>
      <c r="L141" s="79">
        <f>(L140/M140)*100</f>
        <v>9.6456926176087219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4">
        <v>99</v>
      </c>
      <c r="J142" s="158">
        <v>419</v>
      </c>
      <c r="K142" s="159"/>
      <c r="L142" s="14">
        <v>148</v>
      </c>
      <c r="M142" s="158">
        <v>413</v>
      </c>
      <c r="N142" s="159"/>
      <c r="O142" s="14"/>
      <c r="P142" s="158"/>
      <c r="Q142" s="159"/>
      <c r="R142" s="14"/>
      <c r="S142" s="158"/>
      <c r="T142" s="159"/>
      <c r="U142" s="14"/>
      <c r="V142" s="158"/>
      <c r="W142" s="159"/>
      <c r="X142" s="14"/>
      <c r="Y142" s="158"/>
      <c r="Z142" s="159"/>
      <c r="AA142" s="14"/>
      <c r="AB142" s="158"/>
      <c r="AC142" s="159"/>
      <c r="AD142" s="14"/>
      <c r="AE142" s="158"/>
      <c r="AF142" s="159"/>
      <c r="AG142" s="14"/>
      <c r="AH142" s="158"/>
      <c r="AI142" s="159"/>
      <c r="AJ142" s="14"/>
      <c r="AK142" s="158"/>
      <c r="AL142" s="159"/>
      <c r="AM142" s="14"/>
      <c r="AN142" s="158"/>
      <c r="AO142" s="159"/>
      <c r="AP142" s="14"/>
      <c r="AQ142" s="158"/>
      <c r="AR142" s="159"/>
      <c r="AS142" s="14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79">
        <f>(I142/J142)*100</f>
        <v>23.627684964200476</v>
      </c>
      <c r="J143" s="79"/>
      <c r="K143" s="79"/>
      <c r="L143" s="79">
        <f>(L142/M142)*100</f>
        <v>35.835351089588379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4">
        <v>0</v>
      </c>
      <c r="J144" s="158">
        <v>17</v>
      </c>
      <c r="K144" s="159"/>
      <c r="L144" s="14">
        <v>0</v>
      </c>
      <c r="M144" s="158">
        <v>15</v>
      </c>
      <c r="N144" s="159"/>
      <c r="O144" s="14"/>
      <c r="P144" s="158"/>
      <c r="Q144" s="159"/>
      <c r="R144" s="14"/>
      <c r="S144" s="158"/>
      <c r="T144" s="159"/>
      <c r="U144" s="14"/>
      <c r="V144" s="158"/>
      <c r="W144" s="159"/>
      <c r="X144" s="14"/>
      <c r="Y144" s="158"/>
      <c r="Z144" s="159"/>
      <c r="AA144" s="14"/>
      <c r="AB144" s="158"/>
      <c r="AC144" s="159"/>
      <c r="AD144" s="14"/>
      <c r="AE144" s="158"/>
      <c r="AF144" s="159"/>
      <c r="AG144" s="14"/>
      <c r="AH144" s="158"/>
      <c r="AI144" s="159"/>
      <c r="AJ144" s="14"/>
      <c r="AK144" s="158"/>
      <c r="AL144" s="159"/>
      <c r="AM144" s="14"/>
      <c r="AN144" s="158"/>
      <c r="AO144" s="159"/>
      <c r="AP144" s="14"/>
      <c r="AQ144" s="158"/>
      <c r="AR144" s="159"/>
      <c r="AS144" s="14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>
        <f>(I144/J144)*100</f>
        <v>0</v>
      </c>
      <c r="J145" s="79"/>
      <c r="K145" s="79"/>
      <c r="L145" s="79">
        <f>(L144/M144)*100</f>
        <v>0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4"/>
      <c r="J146" s="158"/>
      <c r="K146" s="159"/>
      <c r="L146" s="14"/>
      <c r="M146" s="158"/>
      <c r="N146" s="159"/>
      <c r="O146" s="14"/>
      <c r="P146" s="158"/>
      <c r="Q146" s="159"/>
      <c r="R146" s="14"/>
      <c r="S146" s="158"/>
      <c r="T146" s="159"/>
      <c r="U146" s="14"/>
      <c r="V146" s="158"/>
      <c r="W146" s="159"/>
      <c r="X146" s="14"/>
      <c r="Y146" s="158"/>
      <c r="Z146" s="159"/>
      <c r="AA146" s="14"/>
      <c r="AB146" s="158"/>
      <c r="AC146" s="159"/>
      <c r="AD146" s="14"/>
      <c r="AE146" s="158"/>
      <c r="AF146" s="159"/>
      <c r="AG146" s="14"/>
      <c r="AH146" s="158"/>
      <c r="AI146" s="159"/>
      <c r="AJ146" s="14"/>
      <c r="AK146" s="158"/>
      <c r="AL146" s="159"/>
      <c r="AM146" s="14"/>
      <c r="AN146" s="158"/>
      <c r="AO146" s="159"/>
      <c r="AP146" s="14"/>
      <c r="AQ146" s="158"/>
      <c r="AR146" s="159"/>
      <c r="AS146" s="14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 t="e">
        <f>(I146/J146)*100</f>
        <v>#DIV/0!</v>
      </c>
      <c r="J147" s="79"/>
      <c r="K147" s="79"/>
      <c r="L147" s="79" t="e">
        <f>(L146/M146)*100</f>
        <v>#DIV/0!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4"/>
      <c r="J148" s="158"/>
      <c r="K148" s="159"/>
      <c r="L148" s="14"/>
      <c r="M148" s="158"/>
      <c r="N148" s="159"/>
      <c r="O148" s="14"/>
      <c r="P148" s="158"/>
      <c r="Q148" s="159"/>
      <c r="R148" s="14"/>
      <c r="S148" s="158"/>
      <c r="T148" s="159"/>
      <c r="U148" s="14"/>
      <c r="V148" s="158"/>
      <c r="W148" s="159"/>
      <c r="X148" s="14"/>
      <c r="Y148" s="158"/>
      <c r="Z148" s="159"/>
      <c r="AA148" s="14"/>
      <c r="AB148" s="158"/>
      <c r="AC148" s="159"/>
      <c r="AD148" s="14"/>
      <c r="AE148" s="158"/>
      <c r="AF148" s="159"/>
      <c r="AG148" s="14"/>
      <c r="AH148" s="158"/>
      <c r="AI148" s="159"/>
      <c r="AJ148" s="14"/>
      <c r="AK148" s="158"/>
      <c r="AL148" s="159"/>
      <c r="AM148" s="14"/>
      <c r="AN148" s="158"/>
      <c r="AO148" s="159"/>
      <c r="AP148" s="14"/>
      <c r="AQ148" s="158"/>
      <c r="AR148" s="159"/>
      <c r="AS148" s="14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 t="e">
        <f>(I148/J148)*100</f>
        <v>#DIV/0!</v>
      </c>
      <c r="J149" s="79"/>
      <c r="K149" s="79"/>
      <c r="L149" s="79" t="e">
        <f>(L148/M148)*100</f>
        <v>#DIV/0!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4"/>
      <c r="J150" s="158"/>
      <c r="K150" s="159"/>
      <c r="L150" s="14"/>
      <c r="M150" s="158"/>
      <c r="N150" s="159"/>
      <c r="O150" s="14"/>
      <c r="P150" s="158"/>
      <c r="Q150" s="159"/>
      <c r="R150" s="14"/>
      <c r="S150" s="158"/>
      <c r="T150" s="159"/>
      <c r="U150" s="14"/>
      <c r="V150" s="158"/>
      <c r="W150" s="159"/>
      <c r="X150" s="14"/>
      <c r="Y150" s="158"/>
      <c r="Z150" s="159"/>
      <c r="AA150" s="14"/>
      <c r="AB150" s="158"/>
      <c r="AC150" s="159"/>
      <c r="AD150" s="14"/>
      <c r="AE150" s="158"/>
      <c r="AF150" s="159"/>
      <c r="AG150" s="14"/>
      <c r="AH150" s="158"/>
      <c r="AI150" s="159"/>
      <c r="AJ150" s="14"/>
      <c r="AK150" s="158"/>
      <c r="AL150" s="159"/>
      <c r="AM150" s="14"/>
      <c r="AN150" s="158"/>
      <c r="AO150" s="159"/>
      <c r="AP150" s="14"/>
      <c r="AQ150" s="158"/>
      <c r="AR150" s="159"/>
      <c r="AS150" s="14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79" t="e">
        <f>(I150/J150)*100</f>
        <v>#DIV/0!</v>
      </c>
      <c r="J151" s="79"/>
      <c r="K151" s="79"/>
      <c r="L151" s="79" t="e">
        <f>(L150/M150)*100</f>
        <v>#DIV/0!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4"/>
      <c r="J152" s="158"/>
      <c r="K152" s="159"/>
      <c r="L152" s="14"/>
      <c r="M152" s="158"/>
      <c r="N152" s="159"/>
      <c r="O152" s="14"/>
      <c r="P152" s="158"/>
      <c r="Q152" s="159"/>
      <c r="R152" s="14"/>
      <c r="S152" s="158"/>
      <c r="T152" s="159"/>
      <c r="U152" s="14"/>
      <c r="V152" s="158"/>
      <c r="W152" s="159"/>
      <c r="X152" s="14"/>
      <c r="Y152" s="158"/>
      <c r="Z152" s="159"/>
      <c r="AA152" s="14"/>
      <c r="AB152" s="158"/>
      <c r="AC152" s="159"/>
      <c r="AD152" s="14"/>
      <c r="AE152" s="158"/>
      <c r="AF152" s="159"/>
      <c r="AG152" s="14"/>
      <c r="AH152" s="158"/>
      <c r="AI152" s="159"/>
      <c r="AJ152" s="14"/>
      <c r="AK152" s="158"/>
      <c r="AL152" s="159"/>
      <c r="AM152" s="14"/>
      <c r="AN152" s="158"/>
      <c r="AO152" s="159"/>
      <c r="AP152" s="14"/>
      <c r="AQ152" s="158"/>
      <c r="AR152" s="159"/>
      <c r="AS152" s="14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 t="e">
        <f>(I152/J152)*100</f>
        <v>#DIV/0!</v>
      </c>
      <c r="J153" s="79"/>
      <c r="K153" s="79"/>
      <c r="L153" s="79" t="e">
        <f>(L152/M152)*100</f>
        <v>#DIV/0!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4"/>
      <c r="J154" s="158"/>
      <c r="K154" s="159"/>
      <c r="L154" s="14"/>
      <c r="M154" s="158"/>
      <c r="N154" s="159"/>
      <c r="O154" s="14"/>
      <c r="P154" s="158"/>
      <c r="Q154" s="159"/>
      <c r="R154" s="14"/>
      <c r="S154" s="158"/>
      <c r="T154" s="159"/>
      <c r="U154" s="14"/>
      <c r="V154" s="158"/>
      <c r="W154" s="159"/>
      <c r="X154" s="14"/>
      <c r="Y154" s="158"/>
      <c r="Z154" s="159"/>
      <c r="AA154" s="14"/>
      <c r="AB154" s="158"/>
      <c r="AC154" s="159"/>
      <c r="AD154" s="14"/>
      <c r="AE154" s="158"/>
      <c r="AF154" s="159"/>
      <c r="AG154" s="14"/>
      <c r="AH154" s="158"/>
      <c r="AI154" s="159"/>
      <c r="AJ154" s="14"/>
      <c r="AK154" s="158"/>
      <c r="AL154" s="159"/>
      <c r="AM154" s="14"/>
      <c r="AN154" s="158"/>
      <c r="AO154" s="159"/>
      <c r="AP154" s="14"/>
      <c r="AQ154" s="158"/>
      <c r="AR154" s="159"/>
      <c r="AS154" s="14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79" t="e">
        <f>(I154/J154)*100</f>
        <v>#DIV/0!</v>
      </c>
      <c r="J155" s="79"/>
      <c r="K155" s="79"/>
      <c r="L155" s="79" t="e">
        <f>(L154/M154)*100</f>
        <v>#DIV/0!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4"/>
      <c r="J156" s="158"/>
      <c r="K156" s="159"/>
      <c r="L156" s="14"/>
      <c r="M156" s="158"/>
      <c r="N156" s="159"/>
      <c r="O156" s="14"/>
      <c r="P156" s="158"/>
      <c r="Q156" s="159"/>
      <c r="R156" s="14"/>
      <c r="S156" s="158"/>
      <c r="T156" s="159"/>
      <c r="U156" s="14"/>
      <c r="V156" s="158"/>
      <c r="W156" s="159"/>
      <c r="X156" s="14"/>
      <c r="Y156" s="158"/>
      <c r="Z156" s="159"/>
      <c r="AA156" s="14"/>
      <c r="AB156" s="158"/>
      <c r="AC156" s="159"/>
      <c r="AD156" s="14"/>
      <c r="AE156" s="158"/>
      <c r="AF156" s="159"/>
      <c r="AG156" s="14"/>
      <c r="AH156" s="158"/>
      <c r="AI156" s="159"/>
      <c r="AJ156" s="14"/>
      <c r="AK156" s="158"/>
      <c r="AL156" s="159"/>
      <c r="AM156" s="14"/>
      <c r="AN156" s="158"/>
      <c r="AO156" s="159"/>
      <c r="AP156" s="14"/>
      <c r="AQ156" s="158"/>
      <c r="AR156" s="159"/>
      <c r="AS156" s="14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79" t="e">
        <f>(I156/J156)*100</f>
        <v>#DIV/0!</v>
      </c>
      <c r="J157" s="79"/>
      <c r="K157" s="79"/>
      <c r="L157" s="79" t="e">
        <f>(L156/M156)*100</f>
        <v>#DIV/0!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4"/>
      <c r="J158" s="158"/>
      <c r="K158" s="159"/>
      <c r="L158" s="14"/>
      <c r="M158" s="158"/>
      <c r="N158" s="159"/>
      <c r="O158" s="14"/>
      <c r="P158" s="158"/>
      <c r="Q158" s="159"/>
      <c r="R158" s="14"/>
      <c r="S158" s="158"/>
      <c r="T158" s="159"/>
      <c r="U158" s="14"/>
      <c r="V158" s="158"/>
      <c r="W158" s="159"/>
      <c r="X158" s="14"/>
      <c r="Y158" s="158"/>
      <c r="Z158" s="159"/>
      <c r="AA158" s="14"/>
      <c r="AB158" s="158"/>
      <c r="AC158" s="159"/>
      <c r="AD158" s="14"/>
      <c r="AE158" s="158"/>
      <c r="AF158" s="159"/>
      <c r="AG158" s="14"/>
      <c r="AH158" s="158"/>
      <c r="AI158" s="159"/>
      <c r="AJ158" s="14"/>
      <c r="AK158" s="158"/>
      <c r="AL158" s="159"/>
      <c r="AM158" s="14"/>
      <c r="AN158" s="158"/>
      <c r="AO158" s="159"/>
      <c r="AP158" s="14"/>
      <c r="AQ158" s="158"/>
      <c r="AR158" s="159"/>
      <c r="AS158" s="14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 t="e">
        <f>(I158/J158)*100</f>
        <v>#DIV/0!</v>
      </c>
      <c r="J159" s="79"/>
      <c r="K159" s="79"/>
      <c r="L159" s="79" t="e">
        <f>(L158/M158)*100</f>
        <v>#DIV/0!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4">
        <v>9</v>
      </c>
      <c r="J160" s="158">
        <v>9</v>
      </c>
      <c r="K160" s="159"/>
      <c r="L160" s="14">
        <v>9</v>
      </c>
      <c r="M160" s="158">
        <v>9</v>
      </c>
      <c r="N160" s="159"/>
      <c r="O160" s="14"/>
      <c r="P160" s="158"/>
      <c r="Q160" s="159"/>
      <c r="R160" s="14"/>
      <c r="S160" s="158"/>
      <c r="T160" s="159"/>
      <c r="U160" s="14"/>
      <c r="V160" s="158"/>
      <c r="W160" s="159"/>
      <c r="X160" s="14"/>
      <c r="Y160" s="158"/>
      <c r="Z160" s="159"/>
      <c r="AA160" s="14"/>
      <c r="AB160" s="158"/>
      <c r="AC160" s="159"/>
      <c r="AD160" s="14"/>
      <c r="AE160" s="158"/>
      <c r="AF160" s="159"/>
      <c r="AG160" s="14"/>
      <c r="AH160" s="158"/>
      <c r="AI160" s="159"/>
      <c r="AJ160" s="14"/>
      <c r="AK160" s="158"/>
      <c r="AL160" s="159"/>
      <c r="AM160" s="14"/>
      <c r="AN160" s="158"/>
      <c r="AO160" s="159"/>
      <c r="AP160" s="14"/>
      <c r="AQ160" s="158"/>
      <c r="AR160" s="159"/>
      <c r="AS160" s="14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79">
        <f>(I160/J160)*100</f>
        <v>100</v>
      </c>
      <c r="J161" s="79"/>
      <c r="K161" s="79"/>
      <c r="L161" s="79">
        <f>(L160/M160)*100</f>
        <v>100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4">
        <v>46</v>
      </c>
      <c r="J162" s="158">
        <v>46</v>
      </c>
      <c r="K162" s="159"/>
      <c r="L162" s="14">
        <v>46</v>
      </c>
      <c r="M162" s="158">
        <v>46</v>
      </c>
      <c r="N162" s="159"/>
      <c r="O162" s="14"/>
      <c r="P162" s="158"/>
      <c r="Q162" s="159"/>
      <c r="R162" s="14"/>
      <c r="S162" s="158"/>
      <c r="T162" s="159"/>
      <c r="U162" s="14"/>
      <c r="V162" s="158"/>
      <c r="W162" s="159"/>
      <c r="X162" s="14"/>
      <c r="Y162" s="158"/>
      <c r="Z162" s="159"/>
      <c r="AA162" s="14"/>
      <c r="AB162" s="158"/>
      <c r="AC162" s="159"/>
      <c r="AD162" s="14"/>
      <c r="AE162" s="158"/>
      <c r="AF162" s="159"/>
      <c r="AG162" s="14"/>
      <c r="AH162" s="158"/>
      <c r="AI162" s="159"/>
      <c r="AJ162" s="14"/>
      <c r="AK162" s="158"/>
      <c r="AL162" s="159"/>
      <c r="AM162" s="14"/>
      <c r="AN162" s="158"/>
      <c r="AO162" s="159"/>
      <c r="AP162" s="14"/>
      <c r="AQ162" s="158"/>
      <c r="AR162" s="159"/>
      <c r="AS162" s="14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79">
        <f>(I162/J162)*100</f>
        <v>100</v>
      </c>
      <c r="J163" s="79"/>
      <c r="K163" s="79"/>
      <c r="L163" s="79">
        <f>(L162/M162)*100</f>
        <v>100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4">
        <v>188</v>
      </c>
      <c r="J164" s="158">
        <v>188</v>
      </c>
      <c r="K164" s="159"/>
      <c r="L164" s="14">
        <v>128</v>
      </c>
      <c r="M164" s="158">
        <v>128</v>
      </c>
      <c r="N164" s="159"/>
      <c r="O164" s="14"/>
      <c r="P164" s="158"/>
      <c r="Q164" s="159"/>
      <c r="R164" s="14"/>
      <c r="S164" s="158"/>
      <c r="T164" s="159"/>
      <c r="U164" s="14"/>
      <c r="V164" s="158"/>
      <c r="W164" s="159"/>
      <c r="X164" s="14"/>
      <c r="Y164" s="158"/>
      <c r="Z164" s="159"/>
      <c r="AA164" s="14"/>
      <c r="AB164" s="158"/>
      <c r="AC164" s="159"/>
      <c r="AD164" s="14"/>
      <c r="AE164" s="158"/>
      <c r="AF164" s="159"/>
      <c r="AG164" s="14"/>
      <c r="AH164" s="158"/>
      <c r="AI164" s="159"/>
      <c r="AJ164" s="14"/>
      <c r="AK164" s="158"/>
      <c r="AL164" s="159"/>
      <c r="AM164" s="14"/>
      <c r="AN164" s="158"/>
      <c r="AO164" s="159"/>
      <c r="AP164" s="14"/>
      <c r="AQ164" s="158"/>
      <c r="AR164" s="159"/>
      <c r="AS164" s="14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79">
        <f>(I164/J164)*100</f>
        <v>100</v>
      </c>
      <c r="J165" s="79"/>
      <c r="K165" s="79"/>
      <c r="L165" s="79">
        <f>(L164/M164)*100</f>
        <v>100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4">
        <v>2</v>
      </c>
      <c r="J166" s="158">
        <v>2</v>
      </c>
      <c r="K166" s="159"/>
      <c r="L166" s="14">
        <v>4</v>
      </c>
      <c r="M166" s="158">
        <v>4</v>
      </c>
      <c r="N166" s="159"/>
      <c r="O166" s="14"/>
      <c r="P166" s="158"/>
      <c r="Q166" s="159"/>
      <c r="R166" s="14"/>
      <c r="S166" s="158"/>
      <c r="T166" s="159"/>
      <c r="U166" s="14"/>
      <c r="V166" s="158"/>
      <c r="W166" s="159"/>
      <c r="X166" s="14"/>
      <c r="Y166" s="158"/>
      <c r="Z166" s="159"/>
      <c r="AA166" s="14"/>
      <c r="AB166" s="158"/>
      <c r="AC166" s="159"/>
      <c r="AD166" s="14"/>
      <c r="AE166" s="158"/>
      <c r="AF166" s="159"/>
      <c r="AG166" s="14"/>
      <c r="AH166" s="158"/>
      <c r="AI166" s="159"/>
      <c r="AJ166" s="14"/>
      <c r="AK166" s="158"/>
      <c r="AL166" s="159"/>
      <c r="AM166" s="14"/>
      <c r="AN166" s="158"/>
      <c r="AO166" s="159"/>
      <c r="AP166" s="14"/>
      <c r="AQ166" s="158"/>
      <c r="AR166" s="159"/>
      <c r="AS166" s="14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>
        <f>(I166/J166)*100</f>
        <v>100</v>
      </c>
      <c r="J167" s="79"/>
      <c r="K167" s="79"/>
      <c r="L167" s="79">
        <f>(L166/M166)*100</f>
        <v>100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4">
        <v>4</v>
      </c>
      <c r="J168" s="158">
        <v>4</v>
      </c>
      <c r="K168" s="159"/>
      <c r="L168" s="14">
        <v>0</v>
      </c>
      <c r="M168" s="158">
        <v>0</v>
      </c>
      <c r="N168" s="159"/>
      <c r="O168" s="14"/>
      <c r="P168" s="158"/>
      <c r="Q168" s="159"/>
      <c r="R168" s="14"/>
      <c r="S168" s="158"/>
      <c r="T168" s="159"/>
      <c r="U168" s="14"/>
      <c r="V168" s="158"/>
      <c r="W168" s="159"/>
      <c r="X168" s="14"/>
      <c r="Y168" s="158"/>
      <c r="Z168" s="159"/>
      <c r="AA168" s="14"/>
      <c r="AB168" s="158"/>
      <c r="AC168" s="159"/>
      <c r="AD168" s="14"/>
      <c r="AE168" s="158"/>
      <c r="AF168" s="159"/>
      <c r="AG168" s="14"/>
      <c r="AH168" s="158"/>
      <c r="AI168" s="159"/>
      <c r="AJ168" s="14"/>
      <c r="AK168" s="158"/>
      <c r="AL168" s="159"/>
      <c r="AM168" s="14"/>
      <c r="AN168" s="158"/>
      <c r="AO168" s="159"/>
      <c r="AP168" s="14"/>
      <c r="AQ168" s="158"/>
      <c r="AR168" s="159"/>
      <c r="AS168" s="14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79">
        <f>(I168/J168)*100</f>
        <v>100</v>
      </c>
      <c r="J169" s="79"/>
      <c r="K169" s="79"/>
      <c r="L169" s="79" t="e">
        <f>(L168/M168)*100</f>
        <v>#DIV/0!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4">
        <v>4</v>
      </c>
      <c r="J170" s="158">
        <v>4</v>
      </c>
      <c r="K170" s="159"/>
      <c r="L170" s="14">
        <v>0</v>
      </c>
      <c r="M170" s="158">
        <v>0</v>
      </c>
      <c r="N170" s="159"/>
      <c r="O170" s="14"/>
      <c r="P170" s="158"/>
      <c r="Q170" s="159"/>
      <c r="R170" s="14"/>
      <c r="S170" s="158"/>
      <c r="T170" s="159"/>
      <c r="U170" s="14"/>
      <c r="V170" s="158"/>
      <c r="W170" s="159"/>
      <c r="X170" s="14"/>
      <c r="Y170" s="158"/>
      <c r="Z170" s="159"/>
      <c r="AA170" s="14"/>
      <c r="AB170" s="158"/>
      <c r="AC170" s="159"/>
      <c r="AD170" s="14"/>
      <c r="AE170" s="158"/>
      <c r="AF170" s="159"/>
      <c r="AG170" s="14"/>
      <c r="AH170" s="158"/>
      <c r="AI170" s="159"/>
      <c r="AJ170" s="14"/>
      <c r="AK170" s="158"/>
      <c r="AL170" s="159"/>
      <c r="AM170" s="14"/>
      <c r="AN170" s="158"/>
      <c r="AO170" s="159"/>
      <c r="AP170" s="14"/>
      <c r="AQ170" s="158"/>
      <c r="AR170" s="159"/>
      <c r="AS170" s="14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79">
        <f>(I170/J170)*100</f>
        <v>100</v>
      </c>
      <c r="J171" s="79"/>
      <c r="K171" s="79"/>
      <c r="L171" s="79" t="e">
        <f>(L170/M170)*100</f>
        <v>#DIV/0!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4">
        <v>0</v>
      </c>
      <c r="J172" s="158">
        <v>4</v>
      </c>
      <c r="K172" s="159"/>
      <c r="L172" s="14">
        <v>0</v>
      </c>
      <c r="M172" s="158">
        <v>0</v>
      </c>
      <c r="N172" s="159"/>
      <c r="O172" s="14"/>
      <c r="P172" s="158"/>
      <c r="Q172" s="159"/>
      <c r="R172" s="14"/>
      <c r="S172" s="158"/>
      <c r="T172" s="159"/>
      <c r="U172" s="14"/>
      <c r="V172" s="158"/>
      <c r="W172" s="159"/>
      <c r="X172" s="14"/>
      <c r="Y172" s="158"/>
      <c r="Z172" s="159"/>
      <c r="AA172" s="14"/>
      <c r="AB172" s="158"/>
      <c r="AC172" s="159"/>
      <c r="AD172" s="14"/>
      <c r="AE172" s="158"/>
      <c r="AF172" s="159"/>
      <c r="AG172" s="14"/>
      <c r="AH172" s="158"/>
      <c r="AI172" s="159"/>
      <c r="AJ172" s="14"/>
      <c r="AK172" s="158"/>
      <c r="AL172" s="159"/>
      <c r="AM172" s="14"/>
      <c r="AN172" s="158"/>
      <c r="AO172" s="159"/>
      <c r="AP172" s="14"/>
      <c r="AQ172" s="158"/>
      <c r="AR172" s="159"/>
      <c r="AS172" s="14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>
        <f>(I172/J172)*100</f>
        <v>0</v>
      </c>
      <c r="J173" s="79"/>
      <c r="K173" s="79"/>
      <c r="L173" s="79" t="e">
        <f>(L172/M172)*100</f>
        <v>#DIV/0!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194">
        <v>0</v>
      </c>
      <c r="J174" s="195"/>
      <c r="K174" s="196"/>
      <c r="L174" s="194">
        <v>0</v>
      </c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>
        <v>0</v>
      </c>
      <c r="J176" s="195"/>
      <c r="K176" s="196"/>
      <c r="L176" s="194">
        <v>0</v>
      </c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4">
        <v>419</v>
      </c>
      <c r="J178" s="158">
        <v>419</v>
      </c>
      <c r="K178" s="159"/>
      <c r="L178" s="14">
        <v>413</v>
      </c>
      <c r="M178" s="158">
        <v>413</v>
      </c>
      <c r="N178" s="159"/>
      <c r="O178" s="14"/>
      <c r="P178" s="158"/>
      <c r="Q178" s="159"/>
      <c r="R178" s="14"/>
      <c r="S178" s="158"/>
      <c r="T178" s="159"/>
      <c r="U178" s="14"/>
      <c r="V178" s="158"/>
      <c r="W178" s="159"/>
      <c r="X178" s="14"/>
      <c r="Y178" s="158"/>
      <c r="Z178" s="159"/>
      <c r="AA178" s="14"/>
      <c r="AB178" s="158"/>
      <c r="AC178" s="159"/>
      <c r="AD178" s="14"/>
      <c r="AE178" s="158"/>
      <c r="AF178" s="159"/>
      <c r="AG178" s="14"/>
      <c r="AH178" s="158"/>
      <c r="AI178" s="159"/>
      <c r="AJ178" s="14"/>
      <c r="AK178" s="158"/>
      <c r="AL178" s="159"/>
      <c r="AM178" s="14"/>
      <c r="AN178" s="158"/>
      <c r="AO178" s="159"/>
      <c r="AP178" s="14"/>
      <c r="AQ178" s="158"/>
      <c r="AR178" s="159"/>
      <c r="AS178" s="14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79">
        <f>(I178/J178)*100</f>
        <v>100</v>
      </c>
      <c r="J179" s="79"/>
      <c r="K179" s="79"/>
      <c r="L179" s="79">
        <f>(L178/M178)*100</f>
        <v>100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4">
        <v>3654</v>
      </c>
      <c r="J180" s="158">
        <v>3654</v>
      </c>
      <c r="K180" s="159"/>
      <c r="L180" s="14">
        <v>4560</v>
      </c>
      <c r="M180" s="158">
        <v>4560</v>
      </c>
      <c r="N180" s="159"/>
      <c r="O180" s="14"/>
      <c r="P180" s="158"/>
      <c r="Q180" s="159"/>
      <c r="R180" s="14"/>
      <c r="S180" s="158"/>
      <c r="T180" s="159"/>
      <c r="U180" s="14"/>
      <c r="V180" s="158"/>
      <c r="W180" s="159"/>
      <c r="X180" s="14"/>
      <c r="Y180" s="158"/>
      <c r="Z180" s="159"/>
      <c r="AA180" s="14"/>
      <c r="AB180" s="158"/>
      <c r="AC180" s="159"/>
      <c r="AD180" s="14"/>
      <c r="AE180" s="158"/>
      <c r="AF180" s="159"/>
      <c r="AG180" s="14"/>
      <c r="AH180" s="158"/>
      <c r="AI180" s="159"/>
      <c r="AJ180" s="14"/>
      <c r="AK180" s="158"/>
      <c r="AL180" s="159"/>
      <c r="AM180" s="14"/>
      <c r="AN180" s="158"/>
      <c r="AO180" s="159"/>
      <c r="AP180" s="14"/>
      <c r="AQ180" s="158"/>
      <c r="AR180" s="159"/>
      <c r="AS180" s="14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79">
        <f>(I180/J180)*100</f>
        <v>100</v>
      </c>
      <c r="J181" s="79"/>
      <c r="K181" s="79"/>
      <c r="L181" s="79">
        <f>(L180/M180)*100</f>
        <v>100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4"/>
      <c r="J182" s="79"/>
      <c r="K182" s="79"/>
      <c r="L182" s="14"/>
      <c r="M182" s="79"/>
      <c r="N182" s="79"/>
      <c r="O182" s="14"/>
      <c r="P182" s="79"/>
      <c r="Q182" s="79"/>
      <c r="R182" s="14"/>
      <c r="S182" s="79"/>
      <c r="T182" s="79"/>
      <c r="U182" s="14"/>
      <c r="V182" s="79"/>
      <c r="W182" s="79"/>
      <c r="X182" s="14"/>
      <c r="Y182" s="79"/>
      <c r="Z182" s="79"/>
      <c r="AA182" s="14"/>
      <c r="AB182" s="79"/>
      <c r="AC182" s="79"/>
      <c r="AD182" s="14"/>
      <c r="AE182" s="79"/>
      <c r="AF182" s="79"/>
      <c r="AG182" s="14"/>
      <c r="AH182" s="79"/>
      <c r="AI182" s="79"/>
      <c r="AJ182" s="14"/>
      <c r="AK182" s="79"/>
      <c r="AL182" s="79"/>
      <c r="AM182" s="14"/>
      <c r="AN182" s="79"/>
      <c r="AO182" s="79"/>
      <c r="AP182" s="14"/>
      <c r="AQ182" s="79"/>
      <c r="AR182" s="79"/>
      <c r="AS182" s="14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79" t="e">
        <f>(I182/J182)*100</f>
        <v>#DIV/0!</v>
      </c>
      <c r="J183" s="79"/>
      <c r="K183" s="79"/>
      <c r="L183" s="79" t="e">
        <f>(L182/M182)*100</f>
        <v>#DIV/0!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4"/>
      <c r="J184" s="79"/>
      <c r="K184" s="79"/>
      <c r="L184" s="14"/>
      <c r="M184" s="79"/>
      <c r="N184" s="79"/>
      <c r="O184" s="14"/>
      <c r="P184" s="79"/>
      <c r="Q184" s="79"/>
      <c r="R184" s="14"/>
      <c r="S184" s="79"/>
      <c r="T184" s="79"/>
      <c r="U184" s="14"/>
      <c r="V184" s="79"/>
      <c r="W184" s="79"/>
      <c r="X184" s="14"/>
      <c r="Y184" s="79"/>
      <c r="Z184" s="79"/>
      <c r="AA184" s="14"/>
      <c r="AB184" s="79"/>
      <c r="AC184" s="79"/>
      <c r="AD184" s="14"/>
      <c r="AE184" s="79"/>
      <c r="AF184" s="79"/>
      <c r="AG184" s="14"/>
      <c r="AH184" s="79"/>
      <c r="AI184" s="79"/>
      <c r="AJ184" s="14"/>
      <c r="AK184" s="79"/>
      <c r="AL184" s="79"/>
      <c r="AM184" s="14"/>
      <c r="AN184" s="79"/>
      <c r="AO184" s="79"/>
      <c r="AP184" s="14"/>
      <c r="AQ184" s="79"/>
      <c r="AR184" s="79"/>
      <c r="AS184" s="14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79" t="e">
        <f>(I184/J184)*100</f>
        <v>#DIV/0!</v>
      </c>
      <c r="J185" s="79"/>
      <c r="K185" s="79"/>
      <c r="L185" s="79" t="e">
        <f>(L184/M184)*100</f>
        <v>#DIV/0!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4"/>
      <c r="J186" s="79"/>
      <c r="K186" s="79"/>
      <c r="L186" s="14"/>
      <c r="M186" s="79"/>
      <c r="N186" s="79"/>
      <c r="O186" s="14"/>
      <c r="P186" s="79"/>
      <c r="Q186" s="79"/>
      <c r="R186" s="14"/>
      <c r="S186" s="79"/>
      <c r="T186" s="79"/>
      <c r="U186" s="14"/>
      <c r="V186" s="79"/>
      <c r="W186" s="79"/>
      <c r="X186" s="14"/>
      <c r="Y186" s="79"/>
      <c r="Z186" s="79"/>
      <c r="AA186" s="14"/>
      <c r="AB186" s="79"/>
      <c r="AC186" s="79"/>
      <c r="AD186" s="14"/>
      <c r="AE186" s="79"/>
      <c r="AF186" s="79"/>
      <c r="AG186" s="14"/>
      <c r="AH186" s="79"/>
      <c r="AI186" s="79"/>
      <c r="AJ186" s="14"/>
      <c r="AK186" s="79"/>
      <c r="AL186" s="79"/>
      <c r="AM186" s="14"/>
      <c r="AN186" s="79"/>
      <c r="AO186" s="79"/>
      <c r="AP186" s="14"/>
      <c r="AQ186" s="79"/>
      <c r="AR186" s="79"/>
      <c r="AS186" s="14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79" t="e">
        <f>(I186/J186)*100</f>
        <v>#DIV/0!</v>
      </c>
      <c r="J187" s="79"/>
      <c r="K187" s="79"/>
      <c r="L187" s="79" t="e">
        <f>(L186/M186)*100</f>
        <v>#DIV/0!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Octubre-diciembr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Isem34</cp:lastModifiedBy>
  <cp:lastPrinted>2017-05-12T14:46:02Z</cp:lastPrinted>
  <dcterms:created xsi:type="dcterms:W3CDTF">2013-01-11T16:45:50Z</dcterms:created>
  <dcterms:modified xsi:type="dcterms:W3CDTF">2018-01-24T20:07:36Z</dcterms:modified>
</cp:coreProperties>
</file>